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zał 1" sheetId="1" r:id="rId1"/>
    <sheet name="zał 2" sheetId="2" r:id="rId2"/>
    <sheet name="zał 3" sheetId="3" r:id="rId3"/>
    <sheet name="zał 5" sheetId="4" r:id="rId4"/>
    <sheet name="zał 6" sheetId="5" r:id="rId5"/>
    <sheet name="zał 7" sheetId="6" r:id="rId6"/>
    <sheet name="zał 7a" sheetId="7" r:id="rId7"/>
    <sheet name="zał 8" sheetId="8" r:id="rId8"/>
    <sheet name="zał 9" sheetId="9" r:id="rId9"/>
    <sheet name="zał 10" sheetId="10" r:id="rId10"/>
    <sheet name="zał 11" sheetId="11" r:id="rId11"/>
    <sheet name="zał 12" sheetId="12" r:id="rId12"/>
    <sheet name="zał 13" sheetId="13" r:id="rId13"/>
    <sheet name="zał 15" sheetId="14" r:id="rId14"/>
    <sheet name="zał 16" sheetId="15" r:id="rId15"/>
    <sheet name="zał 18" sheetId="16" r:id="rId16"/>
    <sheet name="zał 19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<sst xmlns="http://schemas.openxmlformats.org/spreadsheetml/2006/main" count="1555" uniqueCount="706">
  <si>
    <t>Załącznik Nr 1 do Uchwały</t>
  </si>
  <si>
    <t>Sejmiku Województwa</t>
  </si>
  <si>
    <t>Nr    /     /04 z dnia        04 r.</t>
  </si>
  <si>
    <r>
      <t xml:space="preserve">W załączniku </t>
    </r>
    <r>
      <rPr>
        <b/>
        <sz val="10"/>
        <rFont val="Times New Roman CE"/>
        <family val="1"/>
      </rPr>
      <t>Nr 1</t>
    </r>
    <r>
      <rPr>
        <sz val="10"/>
        <rFont val="Times New Roman CE"/>
        <family val="1"/>
      </rPr>
      <t xml:space="preserve"> do uchwały Nr XVII/215/03 Sejmiku Województwa Kujawsko - Pomorskiego z dnia 30 grudnia 2003 r. </t>
    </r>
  </si>
  <si>
    <r>
      <t xml:space="preserve">w sprawie uchwalenia budżetu województwa na 2004 r. </t>
    </r>
    <r>
      <rPr>
        <b/>
        <sz val="10"/>
        <rFont val="Times New Roman CE"/>
        <family val="1"/>
      </rPr>
      <t xml:space="preserve">"Dochody budżetu Województwa Kujawsko - Pomorskiego </t>
    </r>
  </si>
  <si>
    <r>
      <t xml:space="preserve">na rok 2004 " </t>
    </r>
    <r>
      <rPr>
        <sz val="10"/>
        <rFont val="Times New Roman CE"/>
        <family val="1"/>
      </rPr>
      <t xml:space="preserve">uszczegółowionym uchwałą Nr 3 /21 /2004 Zarządu Województwa z dnia 16 stycznia 2004 r. w sprawie ustalenia układu </t>
    </r>
  </si>
  <si>
    <t>wykonawczego budżetu Województwa Kujawsko - Pomorskiego na 2004 r. ( z późn.zm )</t>
  </si>
  <si>
    <t>wprowadza się następujące zmiany:</t>
  </si>
  <si>
    <t>w złotych</t>
  </si>
  <si>
    <t>Dział</t>
  </si>
  <si>
    <t>Rozdział</t>
  </si>
  <si>
    <t>§</t>
  </si>
  <si>
    <t>Wyszczególnienie</t>
  </si>
  <si>
    <t>Plan             na 2004 r.</t>
  </si>
  <si>
    <t>Zwiększenie</t>
  </si>
  <si>
    <t>Zmniejszenie</t>
  </si>
  <si>
    <t>Plan po zmianach</t>
  </si>
  <si>
    <t>DOCHODY</t>
  </si>
  <si>
    <t>saldo</t>
  </si>
  <si>
    <t>010</t>
  </si>
  <si>
    <t>ROLNICTWO I ŁOWIECTWO</t>
  </si>
  <si>
    <t>01006</t>
  </si>
  <si>
    <t>Zarządy melioracji i urządzeń wodnych</t>
  </si>
  <si>
    <t>0970</t>
  </si>
  <si>
    <t>Wpływy z różnych dochodów</t>
  </si>
  <si>
    <t>01008</t>
  </si>
  <si>
    <t>Melioracje wodne</t>
  </si>
  <si>
    <t>150</t>
  </si>
  <si>
    <t>PRZETWÓRSTWO PRZEMYSŁOWE</t>
  </si>
  <si>
    <t>15011</t>
  </si>
  <si>
    <t>Rozwój przedsiębiorczości</t>
  </si>
  <si>
    <t>2233</t>
  </si>
  <si>
    <t>Dotacje celowe otrzymane z budżetu państwa na realizację bieżących zadań własnych samorządu województwa (środki pochodzące z kredytów zagranicznych)</t>
  </si>
  <si>
    <t>2234</t>
  </si>
  <si>
    <t>Dotacje celowe otrzymane z budżetu państwa na realizację bieżących zadań własnych samorządu województwa (środki z budżetu państwa jako współfinansowanie działań realizowanych z kredytów zagranicznych)</t>
  </si>
  <si>
    <t>2708</t>
  </si>
  <si>
    <t>Środki na dofinansowanie własnych zadań bieżących gmin (związków gmin), powiatów (związków powiatów), samorządów województw, pozyskane z innych źródeł (środki pochodzące z funduszy strukturalnych)</t>
  </si>
  <si>
    <t>6298</t>
  </si>
  <si>
    <t>Środki na dofinansowanie własnych inwestycji gmin (związków gmin), powiatów (związków powiatów), samorządów województw, pozyskane z innych źródeł (środki pochodzące z funduszy strukturalnych)</t>
  </si>
  <si>
    <t>6534</t>
  </si>
  <si>
    <t>Dotacje celowe otrzymane z budżetu państwa na realizację inwestycji i zakupów inwestycyjnych własnych samorządu województwa (środki z budżetu państwa jako współfinansowanie działań realizowanych z kredytów zagranicznych)</t>
  </si>
  <si>
    <t>TRANSPORT I ŁĄCZNOŚĆ</t>
  </si>
  <si>
    <t>Drogi publiczne wojewódzkie</t>
  </si>
  <si>
    <t>TURYSTYKA</t>
  </si>
  <si>
    <t>Pozostała działalność</t>
  </si>
  <si>
    <t>0830</t>
  </si>
  <si>
    <t>Wpływy z usług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</si>
  <si>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</si>
  <si>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</si>
  <si>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</si>
  <si>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</si>
  <si>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</si>
  <si>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</si>
  <si>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</si>
  <si>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nieruchomości</t>
  </si>
  <si>
    <t>DZIAŁALNOŚĆ USŁUGOWA</t>
  </si>
  <si>
    <t>ADMINISTRACJA PUBLICZNA</t>
  </si>
  <si>
    <t>Urzędy marszałkowskie</t>
  </si>
  <si>
    <t>0690</t>
  </si>
  <si>
    <t>Wpływy z różnych opłat</t>
  </si>
  <si>
    <t>0840</t>
  </si>
  <si>
    <t>Wpływy ze sprzedaży wyrobów i składników majątkowych</t>
  </si>
  <si>
    <t>0920</t>
  </si>
  <si>
    <t>Pozostałe odsetki</t>
  </si>
  <si>
    <t>Dotacje celowe otrzymane z budżetu państwa na realizację bieżących zadań własnych samorządu województwa (środki z budżetu państwa na współfinansowanie programów realizowanych z funduszy strukturalnych)</t>
  </si>
  <si>
    <t>Dotacje celowe otrzymane z budżetu państwa na realizację inwestycji i zakupów inwestycyjnych własnych samorządu województwa (środki z budżetu państwa na współfinansowanie programów realizowanych z funduszy strukturalnych)</t>
  </si>
  <si>
    <t>DOCHODY OD OSÓB PRAWNYCH, OD OSÓB FIZYCZNYCH I OD INNYCH JEDNOSTEK  NIE POSIADAJĄCYCH OSOBOWOŚCI PRAWNEJ</t>
  </si>
  <si>
    <t>75623</t>
  </si>
  <si>
    <t>Udziały województw w podatkach stanowiących dochód budżetu państwa</t>
  </si>
  <si>
    <t>0010</t>
  </si>
  <si>
    <t>Podatek dochodowy od osób fizycznych</t>
  </si>
  <si>
    <t>0020</t>
  </si>
  <si>
    <t>Podatek dochodowy od osób prawnych</t>
  </si>
  <si>
    <t>0890</t>
  </si>
  <si>
    <t>Odsetki za nieterminowe rozliczenia, płacone przez urząd skarbowy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</si>
  <si>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</si>
  <si>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</si>
  <si>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</si>
  <si>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</si>
  <si>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</si>
  <si>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801</t>
  </si>
  <si>
    <t>OŚWIATA I WYCHOWANIE</t>
  </si>
  <si>
    <t>80111</t>
  </si>
  <si>
    <t>Gimnazja specjalne</t>
  </si>
  <si>
    <t>80130</t>
  </si>
  <si>
    <t>Szkoły zawodowe</t>
  </si>
  <si>
    <t>6090</t>
  </si>
  <si>
    <t>Dotacje celowe otrzymane ze środków specjalnych na finansowanie lub dofinansowanie zadań inwestycyjnych</t>
  </si>
  <si>
    <t>80141</t>
  </si>
  <si>
    <t>Zakłady kształcenia nauczycieli</t>
  </si>
  <si>
    <t>80147</t>
  </si>
  <si>
    <t>Biblioteki pedagogiczne</t>
  </si>
  <si>
    <t>80195</t>
  </si>
  <si>
    <t>2230</t>
  </si>
  <si>
    <t>Dotacje celowe otrzymane z budżetu państwa na realizację bieżących zadań własnych samorządu województwa</t>
  </si>
  <si>
    <t>851</t>
  </si>
  <si>
    <t>OCHRONA ZDROWIA</t>
  </si>
  <si>
    <t>85142</t>
  </si>
  <si>
    <t>Kolumny transportu sanitarnego</t>
  </si>
  <si>
    <t>85156</t>
  </si>
  <si>
    <t>Składki na ubezpieczenie zdrowotne oraz świadczenia dla osób nieobjętych obowiązkiem ubezpieczenia zdrowotnego</t>
  </si>
  <si>
    <t>2210</t>
  </si>
  <si>
    <t>Dotacje celowe otrzymane z budżetu państwa na zadania bieżące z zakresu administracji rządowej oraz inne zadania zlecone ustawami ralizowane przez samorząd województwa</t>
  </si>
  <si>
    <t>853</t>
  </si>
  <si>
    <t>POZOSTAŁE ZADANIA W ZAKRESIE POLITYKI SPOŁECZNEJ</t>
  </si>
  <si>
    <t>85324</t>
  </si>
  <si>
    <t>Państwowy Fundusz Rehabilitacji Osób Niepłenosprawnych</t>
  </si>
  <si>
    <t>85332</t>
  </si>
  <si>
    <t>Wojewódzkie urzędy pracy</t>
  </si>
  <si>
    <t>854</t>
  </si>
  <si>
    <t>EDUKACYJNA OPIEKA WYCHOWAWCZA</t>
  </si>
  <si>
    <t>85407</t>
  </si>
  <si>
    <t>Placówki wychowania pozaszkolnego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</si>
  <si>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</si>
  <si>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</si>
  <si>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</si>
  <si>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</si>
  <si>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90020</t>
  </si>
  <si>
    <t>Wpływy i wydatki związane z gromadzeniem środków z opłat produktowych</t>
  </si>
  <si>
    <t>0400</t>
  </si>
  <si>
    <t>Wpływy z opłaty produktowej</t>
  </si>
  <si>
    <t>90095</t>
  </si>
  <si>
    <t>2440</t>
  </si>
  <si>
    <t>Dotacje otrzymane z funduszy celowych na realizację zadań bieżących jednostek sektora finansów publicznych</t>
  </si>
  <si>
    <t>6260</t>
  </si>
  <si>
    <t>Dotacje otrzymane z funduszy celowych na finansowanie lub dofinansowanie kosztów realizacji inwestycji i zakupów inwestycyjnych jednostek sektora finansów publicznych</t>
  </si>
  <si>
    <t>921</t>
  </si>
  <si>
    <t>KULTURA I OCHRONA DZIEDZICTWA  NARODOWEGO</t>
  </si>
  <si>
    <t>92106</t>
  </si>
  <si>
    <t>Teatry dramatyczne i lalkowe</t>
  </si>
  <si>
    <t>2220</t>
  </si>
  <si>
    <t>Dotacje celowe otrzymane z budżetu państwa na zadania bieżące realizowane przez samorząd województwa na podstawie porozumień z organami administracji rządowej</t>
  </si>
  <si>
    <t>92107</t>
  </si>
  <si>
    <t>Teatry muzyczne, opery, operetki</t>
  </si>
  <si>
    <t>92108</t>
  </si>
  <si>
    <t>Filharmonie, orkiestry, chóry i kapele</t>
  </si>
  <si>
    <t>92109</t>
  </si>
  <si>
    <t>Domy i ośrodki kultury, świetlice i kluby</t>
  </si>
  <si>
    <t>92110</t>
  </si>
  <si>
    <t>Galerie i biura wystaw artystycznych</t>
  </si>
  <si>
    <t>92116</t>
  </si>
  <si>
    <t>Biblioteki</t>
  </si>
  <si>
    <t>2310</t>
  </si>
  <si>
    <t>Dotacje celowe otrzymane z gminy na zadania bieżące realizowane na podstawie porozumień (umów) między jednostkami samorządu terytorialnego</t>
  </si>
  <si>
    <t>92118</t>
  </si>
  <si>
    <t>Muzea</t>
  </si>
  <si>
    <t>92195</t>
  </si>
  <si>
    <t>2700</t>
  </si>
  <si>
    <t>Środki na dofinansowanie własnych zadań bieżących gmin (związków gmin), powiatów (związków powiatów), samorządów województw, pozyskane z innych źródeł</t>
  </si>
  <si>
    <t>2990</t>
  </si>
  <si>
    <t>Dotacje celowe otrzymane ze środków specjalnych na finansowanie lub dofinansowanie zadań zleconych z zakresu działalności bieżącej</t>
  </si>
  <si>
    <t xml:space="preserve">   </t>
  </si>
  <si>
    <t xml:space="preserve"> </t>
  </si>
  <si>
    <t>Załącznik Nr   do Uchwały</t>
  </si>
  <si>
    <t>Zarządu Województwa</t>
  </si>
  <si>
    <t xml:space="preserve">Nr   /   /    z dnia </t>
  </si>
  <si>
    <r>
      <t xml:space="preserve">W załączniku </t>
    </r>
    <r>
      <rPr>
        <b/>
        <sz val="10"/>
        <rFont val="Times New Roman CE"/>
        <family val="1"/>
      </rPr>
      <t>Nr 2</t>
    </r>
    <r>
      <rPr>
        <sz val="10"/>
        <rFont val="Times New Roman CE"/>
        <family val="1"/>
      </rPr>
      <t xml:space="preserve"> do uchwały Nr XVII/215/03 Sejmiku Województwa Kujawsko - Pomorskiego z dnia 30 grudnia 2003 r. </t>
    </r>
  </si>
  <si>
    <r>
      <t xml:space="preserve">w sprawie uchwalenia budżetu województwa na 2004 r. </t>
    </r>
    <r>
      <rPr>
        <b/>
        <sz val="10"/>
        <rFont val="Times New Roman CE"/>
        <family val="1"/>
      </rPr>
      <t xml:space="preserve">"Wydatki budżetu Województwa Kujawsko - Pomorskiego </t>
    </r>
  </si>
  <si>
    <r>
      <t xml:space="preserve">na rok 2004 " </t>
    </r>
    <r>
      <rPr>
        <sz val="10"/>
        <rFont val="Times New Roman CE"/>
        <family val="1"/>
      </rPr>
      <t xml:space="preserve">uszczegółowionym uchwałą Nr 3 /21 /2004 Zarządu Województwa z dnia 16 stycznia 2004 r. w sprawie  </t>
    </r>
  </si>
  <si>
    <t xml:space="preserve">ustalenia układu wykonawczego budżetu Województwa Kujawsko - Pomorskiego na 2004 r.( z późn.zmianami)  </t>
  </si>
  <si>
    <t>WYDATKI</t>
  </si>
  <si>
    <t>01004</t>
  </si>
  <si>
    <t>Biura geodezji i terenów rolnych</t>
  </si>
  <si>
    <t>4160</t>
  </si>
  <si>
    <t>Pokrycie ujemnego wyniku finansowego przejętych zobowiązań po likwidowanych jednostkach zaliczanych do sektora finansów publicznych</t>
  </si>
  <si>
    <t>2838</t>
  </si>
  <si>
    <t>Dotacja celowa z budżetu na finansowanie lub dofinansowanie zadań zleconych do realizacji pozostałym jednostkom niezaliczanym do sektora finansów publicznych (środki pochodzące z funduszy strukturalnych)</t>
  </si>
  <si>
    <t>4303</t>
  </si>
  <si>
    <t>Zakup usług pozostałych</t>
  </si>
  <si>
    <t>4304</t>
  </si>
  <si>
    <t>6234</t>
  </si>
  <si>
    <t>Dotacje celowe z budżetu na finansowanie lub dofinansowanie kosztów realizacji inwestycji i zakupów inwestycyjnych jednostek niezaliczanych do sektora finansów publicznych</t>
  </si>
  <si>
    <t>6238</t>
  </si>
  <si>
    <t>Dotacje celowe z budżetu na finansowanie lub dofinansowanie kosztów realizacji inwestycji i zakupów inwestycyjnych jednostek niezaliczanych do sektora finansów publicznych (środki pochodzące z funduszy strukturalnych)</t>
  </si>
  <si>
    <t>600</t>
  </si>
  <si>
    <t>60001</t>
  </si>
  <si>
    <t>Krajowe pasażerskie przewozy kolejowe</t>
  </si>
  <si>
    <t>2580</t>
  </si>
  <si>
    <t>Dotacja podmiotowa z budżetu dla jednostek niezaliczanych do sektora finansów publicznych</t>
  </si>
  <si>
    <t>4270</t>
  </si>
  <si>
    <t>Zakup usług remontowych</t>
  </si>
  <si>
    <t>4430</t>
  </si>
  <si>
    <t>Różne opłaty i składki</t>
  </si>
  <si>
    <t>6050</t>
  </si>
  <si>
    <t>Wydatki inwestycyjne jednostek budżetowych</t>
  </si>
  <si>
    <t>60013</t>
  </si>
  <si>
    <t>Drogi  publiczne wojewódzkie</t>
  </si>
  <si>
    <t>6059</t>
  </si>
  <si>
    <t>6069</t>
  </si>
  <si>
    <t>Wydatki na zakupy inwestycyjne jednostek budżetowych</t>
  </si>
  <si>
    <t>630</t>
  </si>
  <si>
    <t>63003</t>
  </si>
  <si>
    <t>Zadania w zakresie upowszechniania turystyki</t>
  </si>
  <si>
    <t>4210</t>
  </si>
  <si>
    <t>Zakup materiałów i wyposażenia</t>
  </si>
  <si>
    <t>700</t>
  </si>
  <si>
    <t>70005</t>
  </si>
  <si>
    <t>4260</t>
  </si>
  <si>
    <t>Zakup energii</t>
  </si>
  <si>
    <t>4300</t>
  </si>
  <si>
    <t>4480</t>
  </si>
  <si>
    <t>Podatek od nieruchomości</t>
  </si>
  <si>
    <t>4590</t>
  </si>
  <si>
    <t>Kary i odszkodowania wypłacane na rzecz osób fizycznych</t>
  </si>
  <si>
    <t>750</t>
  </si>
  <si>
    <t>75017</t>
  </si>
  <si>
    <t>Samorządowe sejmiki województw</t>
  </si>
  <si>
    <t>75018</t>
  </si>
  <si>
    <t>4018</t>
  </si>
  <si>
    <t>Wynagrodzenia osobowe pracowników</t>
  </si>
  <si>
    <t>4019</t>
  </si>
  <si>
    <t>4118</t>
  </si>
  <si>
    <t>Składki na ubezpieczenia społeczne</t>
  </si>
  <si>
    <t>4119</t>
  </si>
  <si>
    <t>4128</t>
  </si>
  <si>
    <t>Składki na Fundusz Pracy</t>
  </si>
  <si>
    <t>4129</t>
  </si>
  <si>
    <t>4218</t>
  </si>
  <si>
    <t>4219</t>
  </si>
  <si>
    <t>4308</t>
  </si>
  <si>
    <t>4309</t>
  </si>
  <si>
    <t>6068</t>
  </si>
  <si>
    <t>75095</t>
  </si>
  <si>
    <t>4418</t>
  </si>
  <si>
    <t>Podróże służbowe krajowe</t>
  </si>
  <si>
    <t>4419</t>
  </si>
  <si>
    <t>4428</t>
  </si>
  <si>
    <t>Podróże służbowe zagraniczne</t>
  </si>
  <si>
    <t>4429</t>
  </si>
  <si>
    <t>4438</t>
  </si>
  <si>
    <t>4439</t>
  </si>
  <si>
    <t>757</t>
  </si>
  <si>
    <t>OBSŁUGA DŁUGU PUBLICZNEGO</t>
  </si>
  <si>
    <t>75702</t>
  </si>
  <si>
    <t>Obsługa papierów wartościowych, kredytów i pozyczek jednostek samorządu terytorialnego</t>
  </si>
  <si>
    <t>8070</t>
  </si>
  <si>
    <t>Odsetki i dyskonto od krajowych skarbowych papierów wartościowych oraz od krajowych pożyczek i kredytów</t>
  </si>
  <si>
    <t>758</t>
  </si>
  <si>
    <t>75818</t>
  </si>
  <si>
    <t>Rezerwy ogólne i celowe</t>
  </si>
  <si>
    <t>4810</t>
  </si>
  <si>
    <t xml:space="preserve">Rezerwa ogólna </t>
  </si>
  <si>
    <t>6800</t>
  </si>
  <si>
    <t>Rezerwa celowa  na inwestycje i zakupy inwestycyjne</t>
  </si>
  <si>
    <t>80102</t>
  </si>
  <si>
    <t>Szkoły podstawowe specjalne</t>
  </si>
  <si>
    <t>4010</t>
  </si>
  <si>
    <t>4110</t>
  </si>
  <si>
    <t>4120</t>
  </si>
  <si>
    <t>4240</t>
  </si>
  <si>
    <t>Zakup pomocy naukowych, dydaktycznych i książek</t>
  </si>
  <si>
    <t>80146</t>
  </si>
  <si>
    <t>Dokształcanie i doskonalenie nauczycieli</t>
  </si>
  <si>
    <t>803</t>
  </si>
  <si>
    <t>SZKOLNICTWO WYŻSZE</t>
  </si>
  <si>
    <t>80395</t>
  </si>
  <si>
    <t>3020</t>
  </si>
  <si>
    <t>Nagrody i wydatki osobowe nie zaliczane do wynagrodzeń</t>
  </si>
  <si>
    <t>85121</t>
  </si>
  <si>
    <t>Lecznictwo ambulatoryjne</t>
  </si>
  <si>
    <t>6220</t>
  </si>
  <si>
    <t>Dotacje celowe z budżetu na finansowanie lub dofinansowanie kosztów realizacji inwestycji i zakupów inwestycyjnych innych jednostek sektora finansów publicznych</t>
  </si>
  <si>
    <t>85131</t>
  </si>
  <si>
    <t>Lecznictwo stomatologiczne</t>
  </si>
  <si>
    <t>Pokrycie ujemnego wyniku finansowego i przejętych zobowiązań po likwidowanych i przekształconych jednostkach zaliczanych do sektora finansów publicznych</t>
  </si>
  <si>
    <t>4130</t>
  </si>
  <si>
    <t>Składki na ubezpieczenia zdrowotne</t>
  </si>
  <si>
    <t>85195</t>
  </si>
  <si>
    <t>6229</t>
  </si>
  <si>
    <t>Dotacje celowe z budżetu na finansowanie lub dofinansowanie kosztów realizacji inwestycji i zakupów inwestycyjnych innych jednostek sektora finansów publicznych (współfin.programów i projektów realiz.ze środków fund.strukt. lub fund.spójności)</t>
  </si>
  <si>
    <t>852</t>
  </si>
  <si>
    <t>POMOC SPOŁECZNA</t>
  </si>
  <si>
    <t>85217</t>
  </si>
  <si>
    <t>Regionalne ośrodki polityki społecznej</t>
  </si>
  <si>
    <t>Państwowy Fundusz Rehabilitacji Osób Niepełnosprawnych</t>
  </si>
  <si>
    <t>4410</t>
  </si>
  <si>
    <t>6060</t>
  </si>
  <si>
    <t>Dotacje celowa z budżetu na finansowanie lub dofinansowanie zadań zleconych do realizacji pozostałym jednostkom niezaliczanym do sektora finansów publicznych (środki pochodzące z funduszy strukturalnych)</t>
  </si>
  <si>
    <t>85395</t>
  </si>
  <si>
    <t>Edukacyjna opieka wychowawcza</t>
  </si>
  <si>
    <t>Nagrody i wydatki osobowe nie zaliczane do osobowych</t>
  </si>
  <si>
    <t>85410</t>
  </si>
  <si>
    <t>Internaty i bursy szkolne</t>
  </si>
  <si>
    <t>85415</t>
  </si>
  <si>
    <t>Pomoc materialna dla uczniów</t>
  </si>
  <si>
    <t>2328</t>
  </si>
  <si>
    <t>Dotacje celowe przekazane dla powiatu na zadania bieżące realizowane na podstawie porozumień (umów) między jednostkami samorządu terytorialnego (środki pochodzące z funduszy strukturalnych)</t>
  </si>
  <si>
    <t>KULTURA I OCHRONA DZIEDZICTWA NARODOWEGO</t>
  </si>
  <si>
    <t>2550</t>
  </si>
  <si>
    <t>Dotacja podmiotowa z budżetu dla instytucji kultury</t>
  </si>
  <si>
    <t xml:space="preserve">                                                                                        Załącznik Nr 3 do Uchwały</t>
  </si>
  <si>
    <t>Załącznik  Nr 3  do Uchwały</t>
  </si>
  <si>
    <t xml:space="preserve">                                                                                        Sejmiku Województwa</t>
  </si>
  <si>
    <t xml:space="preserve">Sejmiku Województwa </t>
  </si>
  <si>
    <t xml:space="preserve">Nr      /     /04 z dnia </t>
  </si>
  <si>
    <r>
      <t xml:space="preserve">W załączniku </t>
    </r>
    <r>
      <rPr>
        <b/>
        <sz val="10"/>
        <rFont val="Times New Roman CE"/>
        <family val="1"/>
      </rPr>
      <t>Nr 3</t>
    </r>
    <r>
      <rPr>
        <sz val="10"/>
        <rFont val="Times New Roman CE"/>
        <family val="1"/>
      </rPr>
      <t xml:space="preserve"> do uchwały Nr XVII/215/03 Sejmiku Województwa Kujawsko-Pomorskiego z dnia 30 grudnia 2003 r. w sprawie uchwalenia budżetu województwa na 2004 r. </t>
    </r>
    <r>
      <rPr>
        <b/>
        <sz val="10"/>
        <rFont val="Times New Roman CE"/>
        <family val="1"/>
      </rPr>
      <t xml:space="preserve">"Wynik budżetowy w 2004 r."                                                    </t>
    </r>
    <r>
      <rPr>
        <sz val="10"/>
        <rFont val="Times New Roman CE"/>
        <family val="1"/>
      </rPr>
      <t>(z późniejszymi zmianami ) wprowadza się następujące zmiany :</t>
    </r>
  </si>
  <si>
    <t>Lp.</t>
  </si>
  <si>
    <t xml:space="preserve">Treść </t>
  </si>
  <si>
    <t>Plan na                              2004 r.</t>
  </si>
  <si>
    <t>Plan po zmianach na 2004 r.</t>
  </si>
  <si>
    <t>I.</t>
  </si>
  <si>
    <t>Wynik budżetowy</t>
  </si>
  <si>
    <t>Planowane dochody</t>
  </si>
  <si>
    <t>Planowane wydatki</t>
  </si>
  <si>
    <t>Załącznik  Nr 4 do Uchwały</t>
  </si>
  <si>
    <t>Nr    /        /04 z dnia</t>
  </si>
  <si>
    <r>
      <t xml:space="preserve">Załącznik </t>
    </r>
    <r>
      <rPr>
        <b/>
        <sz val="10"/>
        <rFont val="Times New Roman CE"/>
        <family val="1"/>
      </rPr>
      <t>Nr 5</t>
    </r>
    <r>
      <rPr>
        <sz val="10"/>
        <rFont val="Times New Roman CE"/>
        <family val="1"/>
      </rPr>
      <t xml:space="preserve"> do uchwały Nr XVII/215/03 Sejmiku Województwa Kujawsko-Pomorskiego z dnia 30 grudnia 2003 r.  w sprawie uchwalenia budżetu województwa na 2004 r. </t>
    </r>
    <r>
      <rPr>
        <b/>
        <sz val="10"/>
        <rFont val="Times New Roman CE"/>
        <family val="1"/>
      </rPr>
      <t>"Harmonogram spłaty zaciągniętych kredytów"</t>
    </r>
    <r>
      <rPr>
        <sz val="10"/>
        <rFont val="Times New Roman CE"/>
        <family val="1"/>
      </rPr>
      <t xml:space="preserve"> w brzmieniu określonym uchwałą Nr XXV/304/2004 Sejmiku Województwa Kujawsko-Pomorskiego z dnia 31 sierpnia 2004 r. otrzymuje  brzmienie:</t>
    </r>
  </si>
  <si>
    <t>Kwota</t>
  </si>
  <si>
    <t>Plan</t>
  </si>
  <si>
    <t>2004 r.</t>
  </si>
  <si>
    <t>2005 r.</t>
  </si>
  <si>
    <t>2006 r.</t>
  </si>
  <si>
    <t>2007 r.</t>
  </si>
  <si>
    <t>2008 r.</t>
  </si>
  <si>
    <t>1.</t>
  </si>
  <si>
    <t>Prognoza spłaty rat kredytu zaciągniętego w 2000 r.</t>
  </si>
  <si>
    <t>2.</t>
  </si>
  <si>
    <t>Prognoza spłaty rat kredytu zaciągniętego w 2001 r.</t>
  </si>
  <si>
    <t>3.</t>
  </si>
  <si>
    <t>Prognoza spłaty rat kredytu zaciągniętego w 2002 r.</t>
  </si>
  <si>
    <t>4.</t>
  </si>
  <si>
    <t>Prognoza spłaty rat kredytu zaciągniętego w 2003 r.</t>
  </si>
  <si>
    <t>5.</t>
  </si>
  <si>
    <t>Prognoza spłaty rat kredytu zaciągniętego w 2004 r.</t>
  </si>
  <si>
    <t>6.</t>
  </si>
  <si>
    <t>Razem spłaty rat kredytów w kolejnych latach</t>
  </si>
  <si>
    <t>7.</t>
  </si>
  <si>
    <t>Spłata odsetek od zaciągniętych kredytów</t>
  </si>
  <si>
    <t>8.</t>
  </si>
  <si>
    <t>Potencjalne kwoty spłat z tytułu udzielonych poręczeń</t>
  </si>
  <si>
    <t>9.</t>
  </si>
  <si>
    <t>Wielkość długu z tytułu kredytu na koniec okresu</t>
  </si>
  <si>
    <t>10.</t>
  </si>
  <si>
    <t>Potencjalne zadłużenie z tytułu udzielonych poręczeń na koniec okresu</t>
  </si>
  <si>
    <t>11.</t>
  </si>
  <si>
    <t>Wielkość długu na koniec okresu (w. 9+10)</t>
  </si>
  <si>
    <t>12.</t>
  </si>
  <si>
    <t>Spłata kredytu wraz z odsetkami  oraz potencjalnych poręczeń w kolejnych latach (w .6+7+8)</t>
  </si>
  <si>
    <t>13.</t>
  </si>
  <si>
    <t>Szacowane dochody województwa w kolejnych latach</t>
  </si>
  <si>
    <t>14.</t>
  </si>
  <si>
    <t xml:space="preserve">Relacja spłaty kredytów wraz z odsetkami 
oraz potencjalnych poręczeń w kolejnych latach do dochodów budżetu  (maksymalna - 15%) (wiersz 12/13*100)                                                
</t>
  </si>
  <si>
    <t>15.</t>
  </si>
  <si>
    <t>Relacja kwoty długu  w kolejnych latach do dochodów budżetu
(maksymalna - 60%)     (wiersz 11/13*100)</t>
  </si>
  <si>
    <t>Innych tytułów dłużnych brak</t>
  </si>
  <si>
    <t>Załącznik Nr 5 do Uchwały</t>
  </si>
  <si>
    <t xml:space="preserve">Nr     /      /04 z dnia  </t>
  </si>
  <si>
    <r>
      <t xml:space="preserve">Załącznik </t>
    </r>
    <r>
      <rPr>
        <b/>
        <sz val="10"/>
        <rFont val="Times New Roman CE"/>
        <family val="1"/>
      </rPr>
      <t>Nr 6</t>
    </r>
    <r>
      <rPr>
        <sz val="10"/>
        <rFont val="Times New Roman CE"/>
        <family val="1"/>
      </rPr>
      <t xml:space="preserve"> do uchwały Nr XVII/215/03 Sejmiku Województwa Kujawsko - Pomorskiego z dnia 30 grudnia 2003 r. w sprawie uchwalenia budżetu województwa na 2004 r.</t>
    </r>
    <r>
      <rPr>
        <b/>
        <sz val="10"/>
        <rFont val="Times New Roman CE"/>
        <family val="1"/>
      </rPr>
      <t xml:space="preserve">" Prognoza kwoty długu na 2004 rok i lata następne" </t>
    </r>
    <r>
      <rPr>
        <sz val="10"/>
        <rFont val="Times New Roman CE"/>
        <family val="1"/>
      </rPr>
      <t>w brzmieniu określonym uchwałą Nr XXV/304/</t>
    </r>
  </si>
  <si>
    <t>Lp</t>
  </si>
  <si>
    <t>Tytuł dłużny</t>
  </si>
  <si>
    <t xml:space="preserve">        Prognozowane kwoty długu wg stanu na koniec roku</t>
  </si>
  <si>
    <t>Wyemitowane papiery wartościowe</t>
  </si>
  <si>
    <t xml:space="preserve"> -      </t>
  </si>
  <si>
    <t>Kredyty:     - długoterminowe</t>
  </si>
  <si>
    <t xml:space="preserve">                  - krótkoterminowe</t>
  </si>
  <si>
    <t>Pożyczki:   - długoterminowe</t>
  </si>
  <si>
    <t>Potencjalne kwoty zadłużenia z tytułu udzielonych poręczeń</t>
  </si>
  <si>
    <t>Przyjęte depozyty</t>
  </si>
  <si>
    <t>Wymagalne zobowiązania:</t>
  </si>
  <si>
    <t>Ogółem kwota zadłużenia</t>
  </si>
  <si>
    <t>Prognozowane dochody budżetowe</t>
  </si>
  <si>
    <t>Relacja kwoty długu w kolejnych latach do dochodu budżetu (maksymalna - 60 %)</t>
  </si>
  <si>
    <t>Załącznik Nr  6 do Uchwały</t>
  </si>
  <si>
    <t>Nr     /     /04 z dnia       2004 r.</t>
  </si>
  <si>
    <r>
      <t>W załączniku</t>
    </r>
    <r>
      <rPr>
        <b/>
        <sz val="10"/>
        <rFont val="Times New Roman CE"/>
        <family val="1"/>
      </rPr>
      <t xml:space="preserve"> Nr 7</t>
    </r>
    <r>
      <rPr>
        <sz val="10"/>
        <rFont val="Times New Roman CE"/>
        <family val="1"/>
      </rPr>
      <t xml:space="preserve"> do uchwały Nr XVII/215/03 Sejmiku Województwa Kujawsko-Pomorskiego z dnia 30 grudnia 2003 r. w sprawie uchwalenia budżetu województwa na 2004 r. (z późn. zmianami)</t>
    </r>
  </si>
  <si>
    <r>
      <t>"Zadania inwestycyjne w roku 2004"</t>
    </r>
    <r>
      <rPr>
        <sz val="10"/>
        <rFont val="Times New Roman CE"/>
        <family val="1"/>
      </rPr>
      <t xml:space="preserve"> wprowadza się następujące zmiany:</t>
    </r>
  </si>
  <si>
    <t>Poz.</t>
  </si>
  <si>
    <t>Dział                 Rozdział</t>
  </si>
  <si>
    <t>Zadanie inwestycyjne</t>
  </si>
  <si>
    <t>Jednostka realizujaca</t>
  </si>
  <si>
    <t>Okres realizacji programu rozp./zakoń.</t>
  </si>
  <si>
    <t>Ogólny koszt zadania</t>
  </si>
  <si>
    <t>Poniesione nakłady do końca 2003 r.</t>
  </si>
  <si>
    <t>Stan zaawansowania robót</t>
  </si>
  <si>
    <t>*</t>
  </si>
  <si>
    <t>Wydatki z budżetu w 2004 r.</t>
  </si>
  <si>
    <t>Źródła finansowania wydatków                                         w roku 2004</t>
  </si>
  <si>
    <t>Środki z innych źródeł</t>
  </si>
  <si>
    <t>z dotacji celowych</t>
  </si>
  <si>
    <t>ze środków własnych</t>
  </si>
  <si>
    <t>środki z UE</t>
  </si>
  <si>
    <t>5</t>
  </si>
  <si>
    <t>7</t>
  </si>
  <si>
    <t>x</t>
  </si>
  <si>
    <t>a</t>
  </si>
  <si>
    <t>b</t>
  </si>
  <si>
    <t>c</t>
  </si>
  <si>
    <t>8</t>
  </si>
  <si>
    <t>Program Aktywizacji Obszarów Wiejskich-Komponent A</t>
  </si>
  <si>
    <t>Urząd Marszałkowski w Toruniu</t>
  </si>
  <si>
    <t>2004</t>
  </si>
  <si>
    <t>9</t>
  </si>
  <si>
    <t>było:</t>
  </si>
  <si>
    <t>10</t>
  </si>
  <si>
    <t>Zakup autobusów szynowych</t>
  </si>
  <si>
    <t>2002/2006</t>
  </si>
  <si>
    <t>11</t>
  </si>
  <si>
    <r>
      <t>Kontrakt wojewódzki</t>
    </r>
    <r>
      <rPr>
        <sz val="10"/>
        <rFont val="Times New Roman CE"/>
        <family val="1"/>
      </rPr>
      <t xml:space="preserve">                                           Inwestycje w środki trwałe w zakresie regionalnych pasażerskich przewozów kolejowych</t>
    </r>
  </si>
  <si>
    <t>jest:</t>
  </si>
  <si>
    <t>11a</t>
  </si>
  <si>
    <t>w tym: Kontrakt wojewódzki</t>
  </si>
  <si>
    <t>15</t>
  </si>
  <si>
    <t>18</t>
  </si>
  <si>
    <t>ADEP - INTERREG III C                                           Zakup sprzętu komputerowego oraz urządzeń biurowych</t>
  </si>
  <si>
    <t>Regionalny Ośrodek Polityki Społecznej w Toruniu</t>
  </si>
  <si>
    <t>19</t>
  </si>
  <si>
    <t>23</t>
  </si>
  <si>
    <t>24</t>
  </si>
  <si>
    <t>Budowa sali gimnastycznej przy Zespole Szkół Medycznych w Grudziądzu</t>
  </si>
  <si>
    <t>1997/2004</t>
  </si>
  <si>
    <t>27</t>
  </si>
  <si>
    <t>43</t>
  </si>
  <si>
    <t>Modernizacja pomieszczeń, zakup sprzętu i aparatury medycznej</t>
  </si>
  <si>
    <t>Woj. Przychodnia Stomatologiczna w Bydgoszczy</t>
  </si>
  <si>
    <t>44</t>
  </si>
  <si>
    <t>Samodzielne Wojewódzkie Centrum Stomatologii w Toruniu</t>
  </si>
  <si>
    <t>45a</t>
  </si>
  <si>
    <t>45b</t>
  </si>
  <si>
    <t>59</t>
  </si>
  <si>
    <t>Inwestycje współfinansowane z funduszy strukturalnych</t>
  </si>
  <si>
    <t>Wojewózkie jednostki służby zdrowia</t>
  </si>
  <si>
    <t>62</t>
  </si>
  <si>
    <t>63a</t>
  </si>
  <si>
    <t>Zakup sprzętu komputerowego</t>
  </si>
  <si>
    <t>64</t>
  </si>
  <si>
    <t>65</t>
  </si>
  <si>
    <t>Bank Emisji-zakup sprzętu komputerowego z oprogramowaniem</t>
  </si>
  <si>
    <t>66</t>
  </si>
  <si>
    <t>Kontrakt wojewódzki</t>
  </si>
  <si>
    <t>70a</t>
  </si>
  <si>
    <t>Klimatyzacja w sali wystawowej Galerii</t>
  </si>
  <si>
    <t>Galeria Sztuki "WOZOWNIA" w Toruniu</t>
  </si>
  <si>
    <t>73</t>
  </si>
  <si>
    <r>
      <t>Kontrakt wojewódzki</t>
    </r>
    <r>
      <rPr>
        <sz val="10"/>
        <rFont val="Times New Roman CE"/>
        <family val="1"/>
      </rPr>
      <t xml:space="preserve">                                      Przebudowa Muzeum Ziemi Kujawskiej i Dobrzyńskiej</t>
    </r>
  </si>
  <si>
    <t>Muzeum Ziemi Kujawskiej i Dobrzyńskiej we Włocławku</t>
  </si>
  <si>
    <t>74</t>
  </si>
  <si>
    <r>
      <t>Kontrakt wojewódzki</t>
    </r>
    <r>
      <rPr>
        <sz val="10"/>
        <rFont val="Times New Roman CE"/>
        <family val="1"/>
      </rPr>
      <t xml:space="preserve">                                      Przebudowa i rekonstrukcja Muzeum</t>
    </r>
  </si>
  <si>
    <t>Muzeum Etnograficzne w Toruniu</t>
  </si>
  <si>
    <t>76</t>
  </si>
  <si>
    <t>RAZEM</t>
  </si>
  <si>
    <r>
      <t xml:space="preserve">w tym:                                                               </t>
    </r>
    <r>
      <rPr>
        <i/>
        <sz val="10"/>
        <rFont val="Times New Roman CE"/>
        <family val="1"/>
      </rPr>
      <t>Kontrakt wojewódzki</t>
    </r>
  </si>
  <si>
    <t>Inwestycje współfinansowane ze środków z funduszy strukturalnych</t>
  </si>
  <si>
    <t>Jednostka realizująca</t>
  </si>
  <si>
    <t>77</t>
  </si>
  <si>
    <t>Mikroprzedsiębiorstwa</t>
  </si>
  <si>
    <t>2004/2006</t>
  </si>
  <si>
    <t>82</t>
  </si>
  <si>
    <t>Zakup sprzętu komputerowego-"Pomoc techniczna" Działanie 4.2</t>
  </si>
  <si>
    <t>83</t>
  </si>
  <si>
    <t>Zakup sprzętu komputerowego-"Pomoc techniczna" Działanie 4.3</t>
  </si>
  <si>
    <t>90</t>
  </si>
  <si>
    <t>91</t>
  </si>
  <si>
    <t>OGÓŁEM</t>
  </si>
  <si>
    <t>a - plan na 2004 r.</t>
  </si>
  <si>
    <t>b - saldo zmian</t>
  </si>
  <si>
    <t>c - plan po zmianach na 2004 r.</t>
  </si>
  <si>
    <t>Załącznik Nr 7 do Uchwały</t>
  </si>
  <si>
    <t>Nr       /        /04 z dnia           2004 r.</t>
  </si>
  <si>
    <r>
      <t>W załączniku</t>
    </r>
    <r>
      <rPr>
        <b/>
        <sz val="10"/>
        <rFont val="Times New Roman CE"/>
        <family val="1"/>
      </rPr>
      <t xml:space="preserve"> Nr 7 a</t>
    </r>
    <r>
      <rPr>
        <sz val="10"/>
        <rFont val="Times New Roman CE"/>
        <family val="1"/>
      </rPr>
      <t xml:space="preserve"> do uchwały Nr XVII/215/03 Sejmiku Województwa Kujawsko-Pomorskiego z dnia 30 grudnia 2003 r. w sprawie uchwalenia budżetu województwa na 2004 r. (z późn. zmianami)</t>
    </r>
  </si>
  <si>
    <r>
      <t>pn. "Wykaz zadań ujętych w Kontrakcie wojewódzkim realizowanych w 2004 r."</t>
    </r>
    <r>
      <rPr>
        <sz val="10"/>
        <rFont val="Times New Roman CE"/>
        <family val="1"/>
      </rPr>
      <t xml:space="preserve"> wprowadza się następujące zmiany:</t>
    </r>
  </si>
  <si>
    <t>Zadanie</t>
  </si>
  <si>
    <t>Cel zadania</t>
  </si>
  <si>
    <t>Jednostka organizacyjna realizująca zadanie</t>
  </si>
  <si>
    <t>Okres realizacji zadania</t>
  </si>
  <si>
    <t>Koszt zadania</t>
  </si>
  <si>
    <t>Wydatki wg źródeł finansowania</t>
  </si>
  <si>
    <t>Inne źródła</t>
  </si>
  <si>
    <t>Dotacje z budżetu państwa</t>
  </si>
  <si>
    <t>Środki własne Województwa</t>
  </si>
  <si>
    <t>6</t>
  </si>
  <si>
    <t>6a</t>
  </si>
  <si>
    <t>8a</t>
  </si>
  <si>
    <t>Jest</t>
  </si>
  <si>
    <t xml:space="preserve">Priorytet I.          Rozbudowa i modernizacja infrastruktury technicznej oraz społecznej w regionie </t>
  </si>
  <si>
    <t>Działanie  4.      Unowocześnienie i rozbudowa systemu ochrony zdrowia</t>
  </si>
  <si>
    <t>Modernizacja i rozbudowa obiektów Wojewódzkiego Szpitala Dziecięcego w Toruniu</t>
  </si>
  <si>
    <t>Poprawa dostępności mieszkańców do usług medycznych, zwiększenie potencjału regionu w zakresie usług medycznych</t>
  </si>
  <si>
    <t>Wojewódzki Szpital Dziecięcy w Toruniu</t>
  </si>
  <si>
    <t>0</t>
  </si>
  <si>
    <t>Powinno być</t>
  </si>
  <si>
    <t xml:space="preserve">Działanie 5.   </t>
  </si>
  <si>
    <t>Restrukturyzacja i unowocześnienie bazy:oświatowo-wychowawczej, szkolnictwa wyższego, turystyczno-sportowej i kulturalnej</t>
  </si>
  <si>
    <t xml:space="preserve">Przebudowa i rekonstrukacja Muzeum </t>
  </si>
  <si>
    <t>Ochrona zagrożonych obiektów zabytkowych, aktywizacja turystyczna na bazie walorów kulturowych</t>
  </si>
  <si>
    <t>Muzeum Etnograficzne im. Marii Znamierowskiej Prufferowej w Toruniu</t>
  </si>
  <si>
    <t>17.</t>
  </si>
  <si>
    <t>Przebudowa Muzeum Ziemi Kujawskiej i Dobrzyńskiej</t>
  </si>
  <si>
    <t>Unowocześnienie bazy kulturalnej</t>
  </si>
  <si>
    <t xml:space="preserve">OGÓŁEM </t>
  </si>
  <si>
    <t>z tego:</t>
  </si>
  <si>
    <t>Wydatki majątkowe</t>
  </si>
  <si>
    <t xml:space="preserve">Inwestycje </t>
  </si>
  <si>
    <t>Załącznik Nr  8 do Uchwały</t>
  </si>
  <si>
    <r>
      <t>W załączniku</t>
    </r>
    <r>
      <rPr>
        <b/>
        <sz val="10"/>
        <rFont val="Times New Roman CE"/>
        <family val="1"/>
      </rPr>
      <t xml:space="preserve"> Nr 8</t>
    </r>
    <r>
      <rPr>
        <sz val="10"/>
        <rFont val="Times New Roman CE"/>
        <family val="1"/>
      </rPr>
      <t xml:space="preserve"> do uchwały Nr XVII/215/03 Sejmiku Województwa Kujawsko-Pomorskiego z dnia 30 grudnia 2003 r. w sprawie uchwalenia budżetu województwa na 2004 r. (z późn. zmianami)</t>
    </r>
  </si>
  <si>
    <r>
      <t>"Wojewódzki wieloletni program inwestycyjny. Wydatki w 2004 roku""</t>
    </r>
    <r>
      <rPr>
        <sz val="10"/>
        <rFont val="Times New Roman CE"/>
        <family val="1"/>
      </rPr>
      <t xml:space="preserve"> wprowadza się następujące zmiany:</t>
    </r>
  </si>
  <si>
    <t>Poz</t>
  </si>
  <si>
    <t>Dział             Rozdział</t>
  </si>
  <si>
    <t>Nakłady poniesione do końca 2003 r.</t>
  </si>
  <si>
    <t>Stan zaawansowania</t>
  </si>
  <si>
    <t>Źródła finansowania wydatków w 2004 r.</t>
  </si>
  <si>
    <t>Wydatki z budżetu w 2005 r.</t>
  </si>
  <si>
    <t>Wydatki z budżetu w 2006 r.</t>
  </si>
  <si>
    <t>TRANSPORT I ŁACZNOŚĆ</t>
  </si>
  <si>
    <t>Załącznik Nr  9 do Uchwały</t>
  </si>
  <si>
    <t>Nr            z dnia          2004 r.</t>
  </si>
  <si>
    <r>
      <t xml:space="preserve">W załączniku </t>
    </r>
    <r>
      <rPr>
        <b/>
        <sz val="10"/>
        <rFont val="Times New Roman CE"/>
        <family val="1"/>
      </rPr>
      <t>Nr 9</t>
    </r>
    <r>
      <rPr>
        <sz val="10"/>
        <rFont val="Times New Roman CE"/>
        <family val="1"/>
      </rPr>
      <t xml:space="preserve"> do uchwały Nr XVII/215/03 Sejmiku Województwa Kujawsko-Pomorskiego z dnia 30.12. 2003 r. </t>
    </r>
  </si>
  <si>
    <r>
      <t>w sprawie uchwalenia budżetu województwa na 2004 r. (z późn. zmianami)</t>
    </r>
    <r>
      <rPr>
        <b/>
        <sz val="10"/>
        <rFont val="Times New Roman CE"/>
        <family val="1"/>
      </rPr>
      <t xml:space="preserve">"Wykaz dotacji podmiotowych </t>
    </r>
  </si>
  <si>
    <t xml:space="preserve"> i celowych z budżetu Województwa dla wojewódzkich samorządowych jednostek organizacyjnych na rok 2004"</t>
  </si>
  <si>
    <t xml:space="preserve">Plan po zmianach </t>
  </si>
  <si>
    <r>
      <t>Jest</t>
    </r>
    <r>
      <rPr>
        <sz val="10"/>
        <rFont val="Times New Roman CE"/>
        <family val="1"/>
      </rPr>
      <t xml:space="preserve">          85121         </t>
    </r>
    <r>
      <rPr>
        <b/>
        <sz val="10"/>
        <rFont val="Times New Roman CE"/>
        <family val="1"/>
      </rPr>
      <t>Winno być</t>
    </r>
    <r>
      <rPr>
        <sz val="10"/>
        <rFont val="Times New Roman CE"/>
        <family val="1"/>
      </rPr>
      <t xml:space="preserve"> 85131</t>
    </r>
  </si>
  <si>
    <t>Modernizacja pomieszczeń,zakup sprzętu i aparatury medycznej</t>
  </si>
  <si>
    <t>Wojewódzka Przychodnia Stomatologiczna w Bydgoszczy</t>
  </si>
  <si>
    <t>Wojewódzkie jednostki służby zdrowia</t>
  </si>
  <si>
    <t>Inwestycje współfinasowane z funduszy strukturalnych</t>
  </si>
  <si>
    <t>Opera Nova w Bydgoszczy</t>
  </si>
  <si>
    <t>działalność statutowa</t>
  </si>
  <si>
    <t xml:space="preserve">w tym: środki własne </t>
  </si>
  <si>
    <t>Galeria Sztuki "Wozownia" w Toruniu</t>
  </si>
  <si>
    <t>zadania remontowe</t>
  </si>
  <si>
    <t>zadania inwestycyjne</t>
  </si>
  <si>
    <t>Wojewódzka i Miejska Biblioteka Publiczna w Bydgoszczy</t>
  </si>
  <si>
    <t>zadania objęte mecenatem państwa</t>
  </si>
  <si>
    <t>Wojewódzka Biblioteka Publiczna - Książnica Kopernikańska w Toruniu</t>
  </si>
  <si>
    <t xml:space="preserve">             dotacja z Miasta Toruń</t>
  </si>
  <si>
    <t>Instytucje Kultury</t>
  </si>
  <si>
    <t>inne zadania zlecone instytucjom kultury</t>
  </si>
  <si>
    <t>Załącznik Nr  10 do Uchwały</t>
  </si>
  <si>
    <t>Nr             z dnia        .2004 r.</t>
  </si>
  <si>
    <r>
      <t xml:space="preserve">W załączniku </t>
    </r>
    <r>
      <rPr>
        <b/>
        <sz val="10"/>
        <rFont val="Times New Roman CE"/>
        <family val="1"/>
      </rPr>
      <t>Nr 10</t>
    </r>
    <r>
      <rPr>
        <sz val="10"/>
        <rFont val="Times New Roman CE"/>
        <family val="1"/>
      </rPr>
      <t xml:space="preserve"> do uchwały Nr XVII/215/03 Sejmiku Województwa Kujawsko - Pomorskiego z dnia 30 grudnia 2003 r.                                                                                  </t>
    </r>
  </si>
  <si>
    <r>
      <t>w sprawie uchwalenia budżetu województwa na 2004 r. (z późn. zmianami)</t>
    </r>
    <r>
      <rPr>
        <b/>
        <sz val="10"/>
        <rFont val="Times New Roman CE"/>
        <family val="1"/>
      </rPr>
      <t xml:space="preserve">"Zakres i wielkość dotacji celowych dla </t>
    </r>
  </si>
  <si>
    <t>podmiotów niezaliczanych do sektora finansów publicznych w roku 2004"</t>
  </si>
  <si>
    <t>Dotacje celowe dla prowadzących i rozpoczynających działalność gospodarczą</t>
  </si>
  <si>
    <t>PROGRAMY I PROJEKTY REALIZOWANE ZE ŚRODKÓW PCHODZĄCYCH Z FUNDUSZY STRUKTURALNYCH</t>
  </si>
  <si>
    <t>Promocja przedsiębiorczości</t>
  </si>
  <si>
    <t>Regionalne Strategie Innowacyjne i Transfer Wiedzy</t>
  </si>
  <si>
    <t>Mikroprzesiębiorstwa</t>
  </si>
  <si>
    <t>Rozwój umiejętności połączony z potrzebami regionalnego rynku pracy i możliwości kształcenia ustawicznego w regionie</t>
  </si>
  <si>
    <t xml:space="preserve">Reorientacja zawodowa osób odchodzących z rolnictwa </t>
  </si>
  <si>
    <t>Reorientacja zawodowa osób zagrożonych procesami restrukturyzacyjnymi</t>
  </si>
  <si>
    <t>Załącznik Nr  11 do Uchwały</t>
  </si>
  <si>
    <t>Nr               z dnia         2004 r.</t>
  </si>
  <si>
    <r>
      <t xml:space="preserve">W załączniku </t>
    </r>
    <r>
      <rPr>
        <b/>
        <sz val="10"/>
        <rFont val="Times New Roman CE"/>
        <family val="1"/>
      </rPr>
      <t>Nr 11</t>
    </r>
    <r>
      <rPr>
        <sz val="10"/>
        <rFont val="Times New Roman CE"/>
        <family val="1"/>
      </rPr>
      <t xml:space="preserve"> do uchwały Nr XVII/215/03 Sejmiku Województwa Kujawsko - Pomorskiego                                z dnia 30 grudnia 2003 r. w sprawie uchwalenia budżetu województwa na 2004 r. (z późn. zmianami)"</t>
    </r>
    <r>
      <rPr>
        <b/>
        <sz val="10"/>
        <rFont val="Times New Roman CE"/>
        <family val="1"/>
      </rPr>
      <t xml:space="preserve">Zakres                                 </t>
    </r>
  </si>
  <si>
    <t>Dotacje dla przewoźników przewozów regionalnych</t>
  </si>
  <si>
    <t>Załącznik Nr  12   do Uchwały</t>
  </si>
  <si>
    <t xml:space="preserve">                                                                                        Nr XVII/215/03 z dnia 30.12.2003 r.</t>
  </si>
  <si>
    <t>Nr      /       /04 z dnia          .2004 r.</t>
  </si>
  <si>
    <r>
      <t xml:space="preserve">W załączniku </t>
    </r>
    <r>
      <rPr>
        <b/>
        <sz val="10"/>
        <rFont val="Times New Roman CE"/>
        <family val="1"/>
      </rPr>
      <t>Nr 12</t>
    </r>
    <r>
      <rPr>
        <sz val="10"/>
        <rFont val="Times New Roman CE"/>
        <family val="1"/>
      </rPr>
      <t xml:space="preserve"> do uchwały Nr XVII/215/03 Sejmiku Województwa Kujawsko-Pomorskiego  z dnia 30 grudnia 2003 r. w sprawie uchwalenia budżetu województwa na 2004 r. (z późn. zm.) "</t>
    </r>
    <r>
      <rPr>
        <b/>
        <sz val="10"/>
        <rFont val="Times New Roman CE"/>
        <family val="1"/>
      </rPr>
      <t xml:space="preserve">Plan finansowy dochodów i wydatków związanych z realizacją zadań z zakresu </t>
    </r>
  </si>
  <si>
    <t>DOCHODY OGÓŁEM</t>
  </si>
  <si>
    <t>ZADANIE</t>
  </si>
  <si>
    <t>UBEZPIECZENIA ZDROWOTNE UCZNIÓW</t>
  </si>
  <si>
    <t>Składki na ubezpieczenia zdrowotne oraz świadczenia dla osób nieobjętych obowiązkiem ubezpieczenia zdrowotnego</t>
  </si>
  <si>
    <t>Dotacje  celowe otrzymane z budżetu państwa na zadania bieżące z zakresu administracji rządowej oraz inne zadania zlecone ustawami realizowane przez samorząd województwa</t>
  </si>
  <si>
    <t>WYDATKI OGÓŁEM</t>
  </si>
  <si>
    <t>Składki na ubezpieczenia zdrotowne</t>
  </si>
  <si>
    <t>Załącznik Nr  13  do Uchwały</t>
  </si>
  <si>
    <r>
      <t xml:space="preserve">W załączniku </t>
    </r>
    <r>
      <rPr>
        <b/>
        <sz val="10"/>
        <rFont val="Times New Roman CE"/>
        <family val="1"/>
      </rPr>
      <t>Nr 13</t>
    </r>
    <r>
      <rPr>
        <sz val="10"/>
        <rFont val="Times New Roman CE"/>
        <family val="1"/>
      </rPr>
      <t xml:space="preserve"> do uchwały Nr XVII/215/03 Sejmiku Województwa Kujawsko-Pomorskiego  z dnia 30 grudnia 2003 r. w sprawie uchwalenia budżetu województwa na 2004 r. (z późn. zm.) "</t>
    </r>
    <r>
      <rPr>
        <b/>
        <sz val="10"/>
        <rFont val="Times New Roman CE"/>
        <family val="1"/>
      </rPr>
      <t>Plan finansowy wydatków związanych z realizacją zadań z zakresu administrac</t>
    </r>
  </si>
  <si>
    <t xml:space="preserve">Składki na ubezpieczenia zdrowotne </t>
  </si>
  <si>
    <t>Załącznik  Nr  14 do Uchwały</t>
  </si>
  <si>
    <t>Nr        /     /04 z dnia        2004 r.</t>
  </si>
  <si>
    <r>
      <t xml:space="preserve">W załączniku </t>
    </r>
    <r>
      <rPr>
        <b/>
        <sz val="10"/>
        <rFont val="Times New Roman CE"/>
        <family val="1"/>
      </rPr>
      <t>Nr 15</t>
    </r>
    <r>
      <rPr>
        <sz val="10"/>
        <rFont val="Times New Roman CE"/>
        <family val="1"/>
      </rPr>
      <t xml:space="preserve"> do uchwały Nr XVII/215/03 Sejmiku Województwa Kujawsko-Pomorskiego z dnia 30 grudnia 2003 r. w sprawie uchwalenia budżetu województwa na 2004 r. (z późn. zm.) pn.  "</t>
    </r>
    <r>
      <rPr>
        <b/>
        <sz val="10"/>
        <rFont val="Times New Roman CE"/>
        <family val="1"/>
      </rPr>
      <t>Plan przychodów i wydatków gospodarstw pomocniczych jednostek budżetowy</t>
    </r>
  </si>
  <si>
    <t>Dział            Rozdz.</t>
  </si>
  <si>
    <t>Jednostka</t>
  </si>
  <si>
    <t>Stan śr.obrot.netto na początek okresu sprawozd.</t>
  </si>
  <si>
    <t>Przychody ogółem</t>
  </si>
  <si>
    <t>Wydatki      (koszty)</t>
  </si>
  <si>
    <t>Podatek dochodowy</t>
  </si>
  <si>
    <t xml:space="preserve">Wpłata do budżetu </t>
  </si>
  <si>
    <t>Stan środków obrotowych netto na koniec okresu sprawozd.</t>
  </si>
  <si>
    <t>Ogółem</t>
  </si>
  <si>
    <t>w tym:</t>
  </si>
  <si>
    <t>Wynagrodzenia z pochodnymi</t>
  </si>
  <si>
    <t>Wynagrodzenia osobowe</t>
  </si>
  <si>
    <t>Rolnictwo i łowiectwo</t>
  </si>
  <si>
    <t>01097</t>
  </si>
  <si>
    <t>Gospodarstwo Pomocnicze w Bydgoszczy przy Kujawsko-Pomorskim Zarządzie Melioracji i Urządzeń Wodnych we Włocławku</t>
  </si>
  <si>
    <t>a - plan  na 2004 r.</t>
  </si>
  <si>
    <t>Załącznik Nr 15 do Uchwały</t>
  </si>
  <si>
    <t>Nr    /   /    z dnia       2004 r.</t>
  </si>
  <si>
    <r>
      <t xml:space="preserve">W załączniku </t>
    </r>
    <r>
      <rPr>
        <b/>
        <sz val="10"/>
        <rFont val="Times New Roman CE"/>
        <family val="1"/>
      </rPr>
      <t>Nr 16</t>
    </r>
    <r>
      <rPr>
        <sz val="10"/>
        <rFont val="Times New Roman CE"/>
        <family val="1"/>
      </rPr>
      <t xml:space="preserve"> do uchwały Nr XVII/215/03 Sejmiku Województwa Kujawsko - Pomorskiego z dnia 30 grudnia 2003 r. </t>
    </r>
  </si>
  <si>
    <r>
      <t>w sprawie uchwalenia budżetu województwa na 2004 r. (z późn. zmianami)</t>
    </r>
    <r>
      <rPr>
        <b/>
        <sz val="10"/>
        <rFont val="Times New Roman CE"/>
        <family val="1"/>
      </rPr>
      <t>"Plan przychodów</t>
    </r>
  </si>
  <si>
    <t>i wydatków środków specjalnych na rok 2004"</t>
  </si>
  <si>
    <t>Stan środków pieniężnych na 01.01.2004 r.</t>
  </si>
  <si>
    <t>Przychody (dochody)</t>
  </si>
  <si>
    <t>Wydatki</t>
  </si>
  <si>
    <t>Stan środków pieniężnych na 31.12.2004 r.</t>
  </si>
  <si>
    <t>Medyczne Studium Zawodowe w Świeciu - "Odszkodowania"</t>
  </si>
  <si>
    <t>Nauczycielskie Kolegium Języków Obcych w Toruniu</t>
  </si>
  <si>
    <t>Kujawsko-Pomorskie Centrum Edukacji Nauczycieli w Toruniu</t>
  </si>
  <si>
    <t>b - zmiana planu</t>
  </si>
  <si>
    <t>Tekst jednolity załącznika nr 18</t>
  </si>
  <si>
    <t>do Uchwały budżetowej</t>
  </si>
  <si>
    <t>Załącznik Nr 14 do Uchwały</t>
  </si>
  <si>
    <t>Dotyczy załącznika Nr 18 do Uchwały budżetowej</t>
  </si>
  <si>
    <t>część II</t>
  </si>
  <si>
    <t>Nr            /04 z dnia        2004 r.</t>
  </si>
  <si>
    <t>Plan wydatków na programy i projekty realizowane ze środków pochodzących z funduszy strukturalnych Unii Europejskiej</t>
  </si>
  <si>
    <t>stan na dzień 25.09.2004 r.</t>
  </si>
  <si>
    <t>rok 2004</t>
  </si>
  <si>
    <t>L.p.</t>
  </si>
  <si>
    <t>program</t>
  </si>
  <si>
    <t>priorytet</t>
  </si>
  <si>
    <t>działanie</t>
  </si>
  <si>
    <t>klasyfikacja dziedzin interwencji</t>
  </si>
  <si>
    <t>nazwa działania</t>
  </si>
  <si>
    <t>nazwa projektu</t>
  </si>
  <si>
    <t>realizator projektu / instytucja wdrażająca / decyzja / numer zadania KSAT</t>
  </si>
  <si>
    <t>klasyfikacja budżetowa
dział/rozdz.</t>
  </si>
  <si>
    <t xml:space="preserve">wydatki łączne
</t>
  </si>
  <si>
    <t xml:space="preserve">kwalifikowane ogółem
</t>
  </si>
  <si>
    <t>Wprowadzono do budżetu - plan dochodów na 2004 r. z Unii Europejskiej</t>
  </si>
  <si>
    <t>niekwalifikowane</t>
  </si>
  <si>
    <t>dochody budżetu Woj. Kujawsko-Pomorskiego z tyt. refundacji</t>
  </si>
  <si>
    <t>UE</t>
  </si>
  <si>
    <t xml:space="preserve">Publiczny Wkład
Krajowy
</t>
  </si>
  <si>
    <t>bieżące</t>
  </si>
  <si>
    <t>inwestycyjne</t>
  </si>
  <si>
    <t>% dofinansowania</t>
  </si>
  <si>
    <t>budżet Woj. Kujawsko-Pomorskiego</t>
  </si>
  <si>
    <t>Wprowadzono do budżetu -dotacje z budżetu państwa plan na 2004 r.</t>
  </si>
  <si>
    <t>budżet państwa</t>
  </si>
  <si>
    <t>inne publiczne</t>
  </si>
  <si>
    <t>ZPORR</t>
  </si>
  <si>
    <t>1.1</t>
  </si>
  <si>
    <t>Przebudowa drogi wojewódzkiej nr 240 Chojnice-Tuchola-Świecie od km 41+050 do km 51+525</t>
  </si>
  <si>
    <t>Zarząd Dróg Wojewódzkich</t>
  </si>
  <si>
    <t>600/60013</t>
  </si>
  <si>
    <t>Przebudowa drogi wojewódzkiej nr 251 Kaliska-Inowrocław od km 64+560 do km 61+048 i od km 62+467 do km 63+659 i od km 66+459 do km 73+822</t>
  </si>
  <si>
    <t>1.3</t>
  </si>
  <si>
    <t>36; 183</t>
  </si>
  <si>
    <t>Budowa części dydaktycznej Regionalnego centrum innowacyjności przy ATR w Bydgoszczy</t>
  </si>
  <si>
    <t>Akademia Techniczno-Rolnicza</t>
  </si>
  <si>
    <t>150/15011</t>
  </si>
  <si>
    <t>Rozbudowa Wydziału Matematyki i Informatyki oraz Regionalnego Studium Informatycznego</t>
  </si>
  <si>
    <t>Uniwersytet Mikołaja Kopernika w Toruniu</t>
  </si>
  <si>
    <t>Poprawa funkcjonowania ratownictwa medycznego na terenie działania Wojewódzkiej Stacji Pogotowia Ratunkowego w Bydgoszczy</t>
  </si>
  <si>
    <t>Wojewódzka stacja Pogotownia Ratunkowego w Bydgoszczy</t>
  </si>
  <si>
    <t>Wojewódzka Stacja Pogotownia Ratunkowego w Bydgoszczy</t>
  </si>
  <si>
    <t>851/85141</t>
  </si>
  <si>
    <t>Modernizacja budynku szpitala</t>
  </si>
  <si>
    <t>Wojewódzki Szpital dla Nerwowo i Psychicznie Chorych im. J. Bednarza w Świeciu</t>
  </si>
  <si>
    <t>851/85120</t>
  </si>
  <si>
    <t>Dostawa ambulansów reanimacyjnych dla zespołów ratunkowych WSPR w Toruniu (sprzęt dla ratownictwa medycznego)</t>
  </si>
  <si>
    <t>Wojewódzka Stacja Pogotownia Ratunkowego w Toruniu</t>
  </si>
  <si>
    <t>Termomodernizacja oraz wymiana stolarki okiennej i drzwiowej w trzech obiektach budowlanych szpitala</t>
  </si>
  <si>
    <t>Wojewódzki Szpital Zespolony im. L. Rydygiera w Toruniu</t>
  </si>
  <si>
    <t>Zakup aparatu USG z Dopplerem dla pacjętów Bydgoskiego Centrum Diabetologii i Endokrynologii</t>
  </si>
  <si>
    <t>Bydgoskie Centrum Diabetologii i Endokrynologii</t>
  </si>
  <si>
    <t>1.5</t>
  </si>
  <si>
    <t>321; 322; 323</t>
  </si>
  <si>
    <t>Budowa regionalnej szerokopasmowej sieci teleinformatycznej w województwie kujawsko-pomorskim</t>
  </si>
  <si>
    <t>Kujawsko-Pomorska Sieć Informacyjna Sp.z o.o.</t>
  </si>
  <si>
    <t>"INFOBIBNET" - informacja biblioteka sieć</t>
  </si>
  <si>
    <t>Wojewódzka Biblioteka Publiczna -Książnica Kopernikańska</t>
  </si>
  <si>
    <t>921/92116</t>
  </si>
  <si>
    <t>2.1</t>
  </si>
  <si>
    <t>Rozwój umiejętności powiązany z potrzebami regionalnego rynku pracy i możliwości kształcenia ustawicznego w regionie</t>
  </si>
  <si>
    <t>Wojewódzki Urząd Pracy</t>
  </si>
  <si>
    <t xml:space="preserve">2.2 </t>
  </si>
  <si>
    <t>Wyrównywanie szans edukacyjnych poprzez programy stypendialne Typ I</t>
  </si>
  <si>
    <t>Urząd Marszałkowski</t>
  </si>
  <si>
    <t>Wyrównywanie szans edukacyjnych poprzez programy stypendialne Typ II</t>
  </si>
  <si>
    <t>80309</t>
  </si>
  <si>
    <t>2.3</t>
  </si>
  <si>
    <t>Reorientacja zawodowa osób odchodzących z rolnictwa</t>
  </si>
  <si>
    <t>2.4</t>
  </si>
  <si>
    <t>Reorientyacja zawodowa osób zagrożonych procesami restrukturyzacyjnymi</t>
  </si>
  <si>
    <t>2.5</t>
  </si>
  <si>
    <t>2.6</t>
  </si>
  <si>
    <t>Regionalne Strategie Innowacyjne i transfer wiedzy</t>
  </si>
  <si>
    <t>3.4</t>
  </si>
  <si>
    <t>161;163</t>
  </si>
  <si>
    <t>4.1</t>
  </si>
  <si>
    <t>Wsparcie procesu wdrażania ZPORR - wydatki limitowane</t>
  </si>
  <si>
    <t>4.2</t>
  </si>
  <si>
    <t>Wsparcie procesu wdrażania ZPORR - wydatki nielimitowane</t>
  </si>
  <si>
    <t xml:space="preserve">411       </t>
  </si>
  <si>
    <t>4.3</t>
  </si>
  <si>
    <t>411        415</t>
  </si>
  <si>
    <t>Działania informacyjne i promocyjne</t>
  </si>
  <si>
    <t>Objaśnienia:</t>
  </si>
  <si>
    <t>1. Klasyfikacja obszarów interwencji dostępna jest w aktualnym "Uzupełnieniu do ZPORR"</t>
  </si>
  <si>
    <t>2. Kolumna dofinansowania z UE ogółem (kol.13) musi być równa refundacji ogółem (kol.18)</t>
  </si>
  <si>
    <t>3. Wszystkie kolumny liczbowe powinny być podsumowane.</t>
  </si>
  <si>
    <t>4. Priorytet 2 Wzmocnienie Rozwoju Zasobów Ludzkich w Regionach</t>
  </si>
  <si>
    <t>5. Priorytet 3 Rozwój Lokalny</t>
  </si>
  <si>
    <t>Załącznik Nr     do uchwały</t>
  </si>
  <si>
    <t xml:space="preserve">Nr                  z dnia </t>
  </si>
  <si>
    <r>
      <t xml:space="preserve">Załącznik </t>
    </r>
    <r>
      <rPr>
        <b/>
        <sz val="12"/>
        <rFont val="Times New Roman CE"/>
        <family val="1"/>
      </rPr>
      <t>Nr 19</t>
    </r>
    <r>
      <rPr>
        <sz val="12"/>
        <rFont val="Times New Roman CE"/>
        <family val="1"/>
      </rPr>
      <t xml:space="preserve"> do Uchwały Nr XVII/215/03 Sejmiku Województwa Kujawsko - Pomorskiego z dnia 30 grudnia 2003 r. </t>
    </r>
    <r>
      <rPr>
        <b/>
        <sz val="12"/>
        <rFont val="Times New Roman CE"/>
        <family val="1"/>
      </rPr>
      <t>"Plan wydatków na programy i projekty realizowane ze środków pomocowych Unii Europejskie</t>
    </r>
    <r>
      <rPr>
        <sz val="12"/>
        <rFont val="Times New Roman CE"/>
        <family val="1"/>
      </rPr>
      <t>j" otrzymuje nowe brzmienie</t>
    </r>
  </si>
  <si>
    <t>(w złotych)</t>
  </si>
  <si>
    <t>realizator projektu / instytucja wdrażająca</t>
  </si>
  <si>
    <t>wydatki łączne
kol. 8+18</t>
  </si>
  <si>
    <t>kwalifikowane ogółem
kol. 9+13</t>
  </si>
  <si>
    <t>dochody budżetu Woj. Kujawsko-Pomorskiego z tyt. Refundacji 2004</t>
  </si>
  <si>
    <t>Publiczny Wkład
Krajowy
kol. 14+15</t>
  </si>
  <si>
    <t>bieżące*</t>
  </si>
  <si>
    <t>inwestycyjne*</t>
  </si>
  <si>
    <t>INTERREG III C Strefa Południowa</t>
  </si>
  <si>
    <t>INTERREG III C Projekt ADEP</t>
  </si>
  <si>
    <t>ADEP</t>
  </si>
  <si>
    <t>Urząd Marszałkowski (UM, WUP, ROPS)</t>
  </si>
  <si>
    <t>Dział 750   Rozdział 75095</t>
  </si>
  <si>
    <t>INTERREG III B BSR</t>
  </si>
  <si>
    <t>INTERREG III B Projekt DEFRIS</t>
  </si>
  <si>
    <t>DEFRIS</t>
  </si>
  <si>
    <t>Urząd Marszałkowski (UM, K-PBPPiR)</t>
  </si>
  <si>
    <t>* dotyczy budżetu województwa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</si>
</sst>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;[Red]#,##0"/>
  </numFmts>
  <fonts count="36">
    <font>
      <sz val="10"/>
      <name val="Arial"/>
      <family val="0"/>
    </font>
    <font>
      <sz val="8"/>
      <name val="Arial"/>
      <family val="0"/>
    </font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sz val="12"/>
      <name val="Arial CE"/>
      <family val="0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sz val="10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9"/>
      <name val="Times New Roman"/>
      <family val="1"/>
    </font>
    <font>
      <b/>
      <sz val="11"/>
      <name val="Arial CE"/>
      <family val="0"/>
    </font>
    <font>
      <sz val="11"/>
      <name val="Arial CE"/>
      <family val="0"/>
    </font>
    <font>
      <b/>
      <sz val="10"/>
      <name val="Times New Roman"/>
      <family val="1"/>
    </font>
    <font>
      <b/>
      <sz val="9"/>
      <name val="Times New Roman CE"/>
      <family val="1"/>
    </font>
    <font>
      <sz val="9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u val="single"/>
      <sz val="12"/>
      <name val="Arial CE"/>
      <family val="2"/>
    </font>
    <font>
      <sz val="12"/>
      <name val="Arial"/>
      <family val="0"/>
    </font>
    <font>
      <sz val="11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sz val="14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8">
    <xf numFmtId="0" fontId="0" fillId="0" borderId="0" xfId="0" applyAlignment="1">
      <alignment/>
    </xf>
    <xf numFmtId="0" fontId="2" fillId="0" borderId="0" xfId="23" applyFont="1">
      <alignment/>
      <protection/>
    </xf>
    <xf numFmtId="0" fontId="2" fillId="0" borderId="0" xfId="23" applyFont="1" applyAlignment="1">
      <alignment/>
      <protection/>
    </xf>
    <xf numFmtId="0" fontId="2" fillId="0" borderId="0" xfId="23" applyFont="1" applyAlignment="1">
      <alignment horizontal="left"/>
      <protection/>
    </xf>
    <xf numFmtId="0" fontId="4" fillId="0" borderId="0" xfId="23" applyFont="1" applyAlignment="1">
      <alignment/>
      <protection/>
    </xf>
    <xf numFmtId="0" fontId="2" fillId="0" borderId="0" xfId="23" applyFont="1" applyAlignment="1">
      <alignment horizontal="center"/>
      <protection/>
    </xf>
    <xf numFmtId="0" fontId="2" fillId="0" borderId="1" xfId="23" applyFont="1" applyBorder="1">
      <alignment/>
      <protection/>
    </xf>
    <xf numFmtId="3" fontId="2" fillId="0" borderId="0" xfId="23" applyNumberFormat="1" applyFont="1">
      <alignment/>
      <protection/>
    </xf>
    <xf numFmtId="0" fontId="5" fillId="0" borderId="2" xfId="23" applyFont="1" applyBorder="1" applyAlignment="1">
      <alignment horizontal="center" vertical="center" wrapText="1"/>
      <protection/>
    </xf>
    <xf numFmtId="3" fontId="6" fillId="0" borderId="0" xfId="23" applyNumberFormat="1" applyFont="1" applyAlignment="1">
      <alignment horizontal="center" vertical="center" wrapText="1"/>
      <protection/>
    </xf>
    <xf numFmtId="3" fontId="5" fillId="0" borderId="0" xfId="23" applyNumberFormat="1" applyFont="1" applyAlignment="1">
      <alignment horizontal="center" vertical="center" wrapText="1"/>
      <protection/>
    </xf>
    <xf numFmtId="0" fontId="5" fillId="0" borderId="0" xfId="23" applyFont="1" applyAlignment="1">
      <alignment horizontal="center" vertical="center" wrapText="1"/>
      <protection/>
    </xf>
    <xf numFmtId="0" fontId="7" fillId="0" borderId="2" xfId="23" applyFont="1" applyBorder="1" applyAlignment="1">
      <alignment horizontal="center"/>
      <protection/>
    </xf>
    <xf numFmtId="3" fontId="2" fillId="0" borderId="0" xfId="23" applyNumberFormat="1" applyFont="1" applyAlignment="1">
      <alignment horizontal="center"/>
      <protection/>
    </xf>
    <xf numFmtId="3" fontId="7" fillId="0" borderId="0" xfId="23" applyNumberFormat="1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7" fillId="0" borderId="0" xfId="23" applyFont="1" applyBorder="1" applyAlignment="1">
      <alignment horizontal="center"/>
      <protection/>
    </xf>
    <xf numFmtId="0" fontId="5" fillId="0" borderId="3" xfId="23" applyFont="1" applyFill="1" applyBorder="1" applyAlignment="1">
      <alignment vertical="center"/>
      <protection/>
    </xf>
    <xf numFmtId="0" fontId="5" fillId="0" borderId="3" xfId="23" applyFont="1" applyFill="1" applyBorder="1" applyAlignment="1">
      <alignment vertical="center" wrapText="1"/>
      <protection/>
    </xf>
    <xf numFmtId="3" fontId="5" fillId="0" borderId="3" xfId="23" applyNumberFormat="1" applyFont="1" applyFill="1" applyBorder="1" applyAlignment="1">
      <alignment vertical="center"/>
      <protection/>
    </xf>
    <xf numFmtId="3" fontId="5" fillId="0" borderId="3" xfId="23" applyNumberFormat="1" applyFont="1" applyFill="1" applyBorder="1" applyAlignment="1">
      <alignment horizontal="right" vertical="center"/>
      <protection/>
    </xf>
    <xf numFmtId="3" fontId="5" fillId="0" borderId="0" xfId="23" applyNumberFormat="1" applyFont="1" applyFill="1" applyAlignment="1">
      <alignment vertical="center"/>
      <protection/>
    </xf>
    <xf numFmtId="0" fontId="5" fillId="0" borderId="0" xfId="23" applyFont="1" applyFill="1" applyAlignment="1">
      <alignment vertical="center"/>
      <protection/>
    </xf>
    <xf numFmtId="49" fontId="4" fillId="0" borderId="4" xfId="23" applyNumberFormat="1" applyFont="1" applyFill="1" applyBorder="1" applyAlignment="1">
      <alignment horizontal="center" vertical="top"/>
      <protection/>
    </xf>
    <xf numFmtId="0" fontId="4" fillId="0" borderId="4" xfId="23" applyFont="1" applyFill="1" applyBorder="1" applyAlignment="1">
      <alignment vertical="top" wrapText="1"/>
      <protection/>
    </xf>
    <xf numFmtId="3" fontId="4" fillId="0" borderId="4" xfId="23" applyNumberFormat="1" applyFont="1" applyFill="1" applyBorder="1" applyAlignment="1">
      <alignment vertical="top"/>
      <protection/>
    </xf>
    <xf numFmtId="3" fontId="4" fillId="0" borderId="4" xfId="23" applyNumberFormat="1" applyFont="1" applyFill="1" applyBorder="1" applyAlignment="1">
      <alignment horizontal="right" vertical="top"/>
      <protection/>
    </xf>
    <xf numFmtId="3" fontId="4" fillId="0" borderId="0" xfId="23" applyNumberFormat="1" applyFont="1" applyFill="1" applyAlignment="1">
      <alignment/>
      <protection/>
    </xf>
    <xf numFmtId="0" fontId="4" fillId="0" borderId="0" xfId="23" applyFont="1" applyFill="1" applyAlignment="1">
      <alignment/>
      <protection/>
    </xf>
    <xf numFmtId="49" fontId="4" fillId="0" borderId="0" xfId="23" applyNumberFormat="1" applyFont="1" applyFill="1" applyBorder="1" applyAlignment="1">
      <alignment horizontal="center" vertical="top"/>
      <protection/>
    </xf>
    <xf numFmtId="0" fontId="4" fillId="0" borderId="0" xfId="23" applyFont="1" applyFill="1" applyBorder="1" applyAlignment="1">
      <alignment vertical="top" wrapText="1"/>
      <protection/>
    </xf>
    <xf numFmtId="3" fontId="4" fillId="0" borderId="0" xfId="23" applyNumberFormat="1" applyFont="1" applyFill="1" applyBorder="1" applyAlignment="1">
      <alignment vertical="top"/>
      <protection/>
    </xf>
    <xf numFmtId="3" fontId="4" fillId="0" borderId="0" xfId="23" applyNumberFormat="1" applyFont="1" applyFill="1" applyBorder="1" applyAlignment="1">
      <alignment horizontal="right" vertical="top"/>
      <protection/>
    </xf>
    <xf numFmtId="49" fontId="2" fillId="0" borderId="0" xfId="23" applyNumberFormat="1" applyFont="1" applyFill="1" applyBorder="1" applyAlignment="1">
      <alignment horizontal="center" vertical="top"/>
      <protection/>
    </xf>
    <xf numFmtId="0" fontId="2" fillId="0" borderId="0" xfId="23" applyFont="1" applyFill="1" applyBorder="1" applyAlignment="1">
      <alignment vertical="top" wrapText="1"/>
      <protection/>
    </xf>
    <xf numFmtId="3" fontId="2" fillId="0" borderId="0" xfId="23" applyNumberFormat="1" applyFont="1" applyFill="1" applyBorder="1" applyAlignment="1">
      <alignment vertical="top"/>
      <protection/>
    </xf>
    <xf numFmtId="3" fontId="2" fillId="0" borderId="0" xfId="23" applyNumberFormat="1" applyFont="1" applyFill="1" applyBorder="1" applyAlignment="1">
      <alignment horizontal="right" vertical="top"/>
      <protection/>
    </xf>
    <xf numFmtId="3" fontId="2" fillId="0" borderId="0" xfId="23" applyNumberFormat="1" applyFont="1" applyFill="1" applyAlignment="1">
      <alignment/>
      <protection/>
    </xf>
    <xf numFmtId="0" fontId="2" fillId="0" borderId="0" xfId="23" applyFont="1" applyFill="1" applyAlignment="1">
      <alignment/>
      <protection/>
    </xf>
    <xf numFmtId="49" fontId="4" fillId="0" borderId="1" xfId="23" applyNumberFormat="1" applyFont="1" applyFill="1" applyBorder="1" applyAlignment="1">
      <alignment horizontal="center" vertical="top"/>
      <protection/>
    </xf>
    <xf numFmtId="0" fontId="4" fillId="0" borderId="1" xfId="23" applyFont="1" applyFill="1" applyBorder="1" applyAlignment="1">
      <alignment vertical="top" wrapText="1"/>
      <protection/>
    </xf>
    <xf numFmtId="3" fontId="4" fillId="0" borderId="1" xfId="23" applyNumberFormat="1" applyFont="1" applyFill="1" applyBorder="1" applyAlignment="1">
      <alignment vertical="top"/>
      <protection/>
    </xf>
    <xf numFmtId="3" fontId="4" fillId="0" borderId="1" xfId="23" applyNumberFormat="1" applyFont="1" applyFill="1" applyBorder="1" applyAlignment="1">
      <alignment horizontal="right" vertical="top"/>
      <protection/>
    </xf>
    <xf numFmtId="3" fontId="2" fillId="0" borderId="0" xfId="23" applyNumberFormat="1" applyFont="1" applyFill="1" applyBorder="1" applyAlignment="1">
      <alignment/>
      <protection/>
    </xf>
    <xf numFmtId="0" fontId="2" fillId="0" borderId="0" xfId="23" applyFont="1" applyFill="1" applyBorder="1" applyAlignment="1">
      <alignment/>
      <protection/>
    </xf>
    <xf numFmtId="0" fontId="4" fillId="0" borderId="0" xfId="23" applyFont="1" applyFill="1" applyBorder="1" applyAlignment="1">
      <alignment horizontal="center" vertical="top"/>
      <protection/>
    </xf>
    <xf numFmtId="0" fontId="2" fillId="0" borderId="0" xfId="23" applyFont="1" applyFill="1" applyBorder="1" applyAlignment="1">
      <alignment horizontal="center" vertical="top"/>
      <protection/>
    </xf>
    <xf numFmtId="0" fontId="4" fillId="0" borderId="1" xfId="23" applyFont="1" applyFill="1" applyBorder="1" applyAlignment="1">
      <alignment horizontal="center" vertical="top"/>
      <protection/>
    </xf>
    <xf numFmtId="49" fontId="2" fillId="0" borderId="0" xfId="23" applyNumberFormat="1" applyFont="1" applyAlignment="1">
      <alignment horizontal="center" vertical="top"/>
      <protection/>
    </xf>
    <xf numFmtId="0" fontId="2" fillId="0" borderId="0" xfId="23" applyFont="1" applyAlignment="1">
      <alignment vertical="top" wrapText="1"/>
      <protection/>
    </xf>
    <xf numFmtId="49" fontId="4" fillId="0" borderId="1" xfId="23" applyNumberFormat="1" applyFont="1" applyBorder="1" applyAlignment="1">
      <alignment horizontal="center" vertical="top"/>
      <protection/>
    </xf>
    <xf numFmtId="0" fontId="4" fillId="0" borderId="1" xfId="23" applyFont="1" applyBorder="1" applyAlignment="1">
      <alignment vertical="top"/>
      <protection/>
    </xf>
    <xf numFmtId="3" fontId="4" fillId="0" borderId="1" xfId="23" applyNumberFormat="1" applyFont="1" applyBorder="1" applyAlignment="1">
      <alignment vertical="top"/>
      <protection/>
    </xf>
    <xf numFmtId="0" fontId="4" fillId="0" borderId="0" xfId="23" applyFont="1" applyAlignment="1">
      <alignment vertical="center"/>
      <protection/>
    </xf>
    <xf numFmtId="49" fontId="4" fillId="0" borderId="0" xfId="23" applyNumberFormat="1" applyFont="1" applyAlignment="1">
      <alignment horizontal="center" vertical="top"/>
      <protection/>
    </xf>
    <xf numFmtId="0" fontId="4" fillId="0" borderId="0" xfId="23" applyFont="1" applyAlignment="1">
      <alignment vertical="top" wrapText="1"/>
      <protection/>
    </xf>
    <xf numFmtId="3" fontId="4" fillId="0" borderId="0" xfId="23" applyNumberFormat="1" applyFont="1" applyAlignment="1">
      <alignment vertical="top"/>
      <protection/>
    </xf>
    <xf numFmtId="0" fontId="4" fillId="0" borderId="0" xfId="23" applyFont="1">
      <alignment/>
      <protection/>
    </xf>
    <xf numFmtId="3" fontId="2" fillId="0" borderId="0" xfId="23" applyNumberFormat="1" applyFont="1" applyAlignment="1">
      <alignment vertical="top"/>
      <protection/>
    </xf>
    <xf numFmtId="0" fontId="4" fillId="0" borderId="1" xfId="23" applyFont="1" applyBorder="1" applyAlignment="1">
      <alignment vertical="top" wrapText="1"/>
      <protection/>
    </xf>
    <xf numFmtId="0" fontId="4" fillId="0" borderId="0" xfId="23" applyFont="1" applyAlignment="1">
      <alignment vertical="top"/>
      <protection/>
    </xf>
    <xf numFmtId="49" fontId="2" fillId="0" borderId="0" xfId="23" applyNumberFormat="1" applyFont="1" applyBorder="1" applyAlignment="1">
      <alignment horizontal="center" vertical="top"/>
      <protection/>
    </xf>
    <xf numFmtId="0" fontId="2" fillId="0" borderId="0" xfId="23" applyFont="1" applyBorder="1" applyAlignment="1">
      <alignment vertical="top" wrapText="1"/>
      <protection/>
    </xf>
    <xf numFmtId="3" fontId="2" fillId="0" borderId="0" xfId="23" applyNumberFormat="1" applyFont="1" applyBorder="1" applyAlignment="1">
      <alignment vertical="top"/>
      <protection/>
    </xf>
    <xf numFmtId="49" fontId="4" fillId="0" borderId="0" xfId="23" applyNumberFormat="1" applyFont="1" applyAlignment="1">
      <alignment horizontal="left" vertical="top"/>
      <protection/>
    </xf>
    <xf numFmtId="49" fontId="2" fillId="0" borderId="1" xfId="23" applyNumberFormat="1" applyFont="1" applyBorder="1" applyAlignment="1">
      <alignment horizontal="center" vertical="top"/>
      <protection/>
    </xf>
    <xf numFmtId="0" fontId="2" fillId="0" borderId="1" xfId="23" applyFont="1" applyBorder="1" applyAlignment="1">
      <alignment vertical="top" wrapText="1"/>
      <protection/>
    </xf>
    <xf numFmtId="3" fontId="2" fillId="0" borderId="1" xfId="23" applyNumberFormat="1" applyFont="1" applyBorder="1" applyAlignment="1">
      <alignment vertical="top"/>
      <protection/>
    </xf>
    <xf numFmtId="49" fontId="2" fillId="0" borderId="0" xfId="23" applyNumberFormat="1" applyFont="1" applyAlignment="1">
      <alignment horizontal="center"/>
      <protection/>
    </xf>
    <xf numFmtId="0" fontId="2" fillId="0" borderId="0" xfId="23" applyFont="1" applyAlignment="1">
      <alignment wrapText="1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3" fontId="4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top"/>
    </xf>
    <xf numFmtId="4" fontId="2" fillId="0" borderId="5" xfId="23" applyNumberFormat="1" applyFont="1" applyFill="1" applyBorder="1" applyAlignment="1">
      <alignment horizontal="center"/>
      <protection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wrapText="1"/>
    </xf>
    <xf numFmtId="3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vertical="top"/>
    </xf>
    <xf numFmtId="49" fontId="4" fillId="0" borderId="1" xfId="0" applyNumberFormat="1" applyFont="1" applyFill="1" applyBorder="1" applyAlignment="1">
      <alignment horizontal="center"/>
    </xf>
    <xf numFmtId="4" fontId="4" fillId="0" borderId="6" xfId="23" applyNumberFormat="1" applyFont="1" applyFill="1" applyBorder="1" applyAlignment="1">
      <alignment horizontal="center"/>
      <protection/>
    </xf>
    <xf numFmtId="49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3" fontId="9" fillId="0" borderId="0" xfId="0" applyNumberFormat="1" applyFont="1" applyAlignment="1">
      <alignment horizontal="right" wrapText="1"/>
    </xf>
    <xf numFmtId="0" fontId="10" fillId="0" borderId="7" xfId="0" applyFont="1" applyBorder="1" applyAlignment="1">
      <alignment horizontal="center" vertical="center"/>
    </xf>
    <xf numFmtId="3" fontId="4" fillId="0" borderId="8" xfId="23" applyNumberFormat="1" applyFont="1" applyFill="1" applyBorder="1" applyAlignment="1">
      <alignment horizontal="right"/>
      <protection/>
    </xf>
    <xf numFmtId="0" fontId="10" fillId="0" borderId="9" xfId="0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3" fontId="11" fillId="0" borderId="6" xfId="0" applyNumberFormat="1" applyFont="1" applyBorder="1" applyAlignment="1">
      <alignment horizontal="center" wrapText="1"/>
    </xf>
    <xf numFmtId="3" fontId="11" fillId="0" borderId="6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left" wrapText="1"/>
    </xf>
    <xf numFmtId="3" fontId="10" fillId="0" borderId="6" xfId="0" applyNumberFormat="1" applyFont="1" applyBorder="1" applyAlignment="1">
      <alignment horizontal="center" wrapText="1"/>
    </xf>
    <xf numFmtId="3" fontId="10" fillId="0" borderId="6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3" fontId="2" fillId="0" borderId="6" xfId="0" applyNumberFormat="1" applyFont="1" applyBorder="1" applyAlignment="1">
      <alignment wrapText="1"/>
    </xf>
    <xf numFmtId="164" fontId="2" fillId="0" borderId="6" xfId="15" applyNumberFormat="1" applyFont="1" applyBorder="1" applyAlignment="1">
      <alignment horizontal="right" wrapText="1"/>
    </xf>
    <xf numFmtId="3" fontId="2" fillId="0" borderId="6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5" xfId="0" applyFont="1" applyFill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164" fontId="2" fillId="0" borderId="5" xfId="15" applyNumberFormat="1" applyFont="1" applyBorder="1" applyAlignment="1">
      <alignment horizontal="right" wrapText="1"/>
    </xf>
    <xf numFmtId="3" fontId="2" fillId="0" borderId="14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3" fontId="4" fillId="0" borderId="16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wrapText="1"/>
    </xf>
    <xf numFmtId="3" fontId="4" fillId="0" borderId="32" xfId="15" applyNumberFormat="1" applyFont="1" applyFill="1" applyBorder="1" applyAlignment="1">
      <alignment horizontal="right"/>
    </xf>
    <xf numFmtId="3" fontId="2" fillId="0" borderId="2" xfId="15" applyNumberFormat="1" applyFont="1" applyFill="1" applyBorder="1" applyAlignment="1">
      <alignment/>
    </xf>
    <xf numFmtId="3" fontId="2" fillId="0" borderId="32" xfId="15" applyNumberFormat="1" applyFont="1" applyFill="1" applyBorder="1" applyAlignment="1">
      <alignment/>
    </xf>
    <xf numFmtId="43" fontId="2" fillId="0" borderId="32" xfId="15" applyFont="1" applyFill="1" applyBorder="1" applyAlignment="1">
      <alignment horizontal="left" indent="2"/>
    </xf>
    <xf numFmtId="43" fontId="2" fillId="0" borderId="31" xfId="15" applyFont="1" applyFill="1" applyBorder="1" applyAlignment="1">
      <alignment horizontal="left" indent="2"/>
    </xf>
    <xf numFmtId="43" fontId="2" fillId="0" borderId="33" xfId="15" applyFont="1" applyFill="1" applyBorder="1" applyAlignment="1">
      <alignment horizontal="center"/>
    </xf>
    <xf numFmtId="3" fontId="4" fillId="0" borderId="23" xfId="15" applyNumberFormat="1" applyFont="1" applyFill="1" applyBorder="1" applyAlignment="1">
      <alignment horizontal="right"/>
    </xf>
    <xf numFmtId="3" fontId="2" fillId="0" borderId="31" xfId="15" applyNumberFormat="1" applyFont="1" applyFill="1" applyBorder="1" applyAlignment="1">
      <alignment/>
    </xf>
    <xf numFmtId="43" fontId="2" fillId="0" borderId="31" xfId="15" applyFont="1" applyFill="1" applyBorder="1" applyAlignment="1">
      <alignment horizontal="center"/>
    </xf>
    <xf numFmtId="3" fontId="4" fillId="0" borderId="31" xfId="15" applyNumberFormat="1" applyFont="1" applyFill="1" applyBorder="1" applyAlignment="1">
      <alignment horizontal="right"/>
    </xf>
    <xf numFmtId="3" fontId="2" fillId="0" borderId="2" xfId="15" applyNumberFormat="1" applyFont="1" applyFill="1" applyBorder="1" applyAlignment="1">
      <alignment/>
    </xf>
    <xf numFmtId="3" fontId="2" fillId="0" borderId="31" xfId="15" applyNumberFormat="1" applyFont="1" applyFill="1" applyBorder="1" applyAlignment="1">
      <alignment/>
    </xf>
    <xf numFmtId="43" fontId="2" fillId="0" borderId="24" xfId="15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wrapText="1"/>
    </xf>
    <xf numFmtId="3" fontId="4" fillId="0" borderId="35" xfId="15" applyNumberFormat="1" applyFont="1" applyFill="1" applyBorder="1" applyAlignment="1">
      <alignment horizontal="right"/>
    </xf>
    <xf numFmtId="43" fontId="4" fillId="0" borderId="0" xfId="15" applyFont="1" applyFill="1" applyBorder="1" applyAlignment="1">
      <alignment horizontal="center"/>
    </xf>
    <xf numFmtId="3" fontId="2" fillId="0" borderId="21" xfId="15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 wrapText="1"/>
    </xf>
    <xf numFmtId="3" fontId="4" fillId="0" borderId="38" xfId="15" applyNumberFormat="1" applyFont="1" applyFill="1" applyBorder="1" applyAlignment="1">
      <alignment horizontal="right"/>
    </xf>
    <xf numFmtId="43" fontId="4" fillId="0" borderId="39" xfId="15" applyFont="1" applyFill="1" applyBorder="1" applyAlignment="1">
      <alignment horizontal="center"/>
    </xf>
    <xf numFmtId="43" fontId="4" fillId="0" borderId="38" xfId="15" applyFont="1" applyFill="1" applyBorder="1" applyAlignment="1">
      <alignment horizontal="center"/>
    </xf>
    <xf numFmtId="3" fontId="2" fillId="0" borderId="38" xfId="15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wrapText="1"/>
    </xf>
    <xf numFmtId="3" fontId="4" fillId="0" borderId="1" xfId="15" applyNumberFormat="1" applyFont="1" applyFill="1" applyBorder="1" applyAlignment="1">
      <alignment/>
    </xf>
    <xf numFmtId="3" fontId="4" fillId="0" borderId="23" xfId="15" applyNumberFormat="1" applyFont="1" applyFill="1" applyBorder="1" applyAlignment="1">
      <alignment/>
    </xf>
    <xf numFmtId="3" fontId="4" fillId="0" borderId="24" xfId="15" applyNumberFormat="1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wrapText="1"/>
    </xf>
    <xf numFmtId="3" fontId="4" fillId="0" borderId="23" xfId="15" applyNumberFormat="1" applyFont="1" applyFill="1" applyBorder="1" applyAlignment="1">
      <alignment horizontal="right" wrapText="1"/>
    </xf>
    <xf numFmtId="3" fontId="2" fillId="0" borderId="1" xfId="15" applyNumberFormat="1" applyFont="1" applyFill="1" applyBorder="1" applyAlignment="1">
      <alignment/>
    </xf>
    <xf numFmtId="3" fontId="2" fillId="0" borderId="23" xfId="15" applyNumberFormat="1" applyFont="1" applyFill="1" applyBorder="1" applyAlignment="1">
      <alignment/>
    </xf>
    <xf numFmtId="3" fontId="2" fillId="0" borderId="24" xfId="15" applyNumberFormat="1" applyFont="1" applyFill="1" applyBorder="1" applyAlignment="1">
      <alignment/>
    </xf>
    <xf numFmtId="3" fontId="2" fillId="0" borderId="38" xfId="15" applyNumberFormat="1" applyFont="1" applyFill="1" applyBorder="1" applyAlignment="1">
      <alignment horizontal="right" wrapText="1"/>
    </xf>
    <xf numFmtId="3" fontId="2" fillId="0" borderId="39" xfId="15" applyNumberFormat="1" applyFont="1" applyFill="1" applyBorder="1" applyAlignment="1">
      <alignment/>
    </xf>
    <xf numFmtId="3" fontId="2" fillId="0" borderId="38" xfId="15" applyNumberFormat="1" applyFont="1" applyFill="1" applyBorder="1" applyAlignment="1">
      <alignment/>
    </xf>
    <xf numFmtId="43" fontId="4" fillId="0" borderId="40" xfId="15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left" wrapText="1"/>
    </xf>
    <xf numFmtId="3" fontId="4" fillId="0" borderId="43" xfId="15" applyNumberFormat="1" applyFont="1" applyFill="1" applyBorder="1" applyAlignment="1">
      <alignment horizontal="right" wrapText="1"/>
    </xf>
    <xf numFmtId="3" fontId="4" fillId="0" borderId="44" xfId="15" applyNumberFormat="1" applyFont="1" applyFill="1" applyBorder="1" applyAlignment="1">
      <alignment/>
    </xf>
    <xf numFmtId="3" fontId="4" fillId="0" borderId="43" xfId="15" applyNumberFormat="1" applyFont="1" applyFill="1" applyBorder="1" applyAlignment="1">
      <alignment/>
    </xf>
    <xf numFmtId="3" fontId="4" fillId="0" borderId="21" xfId="15" applyNumberFormat="1" applyFont="1" applyFill="1" applyBorder="1" applyAlignment="1">
      <alignment/>
    </xf>
    <xf numFmtId="3" fontId="4" fillId="0" borderId="31" xfId="15" applyNumberFormat="1" applyFont="1" applyFill="1" applyBorder="1" applyAlignment="1">
      <alignment/>
    </xf>
    <xf numFmtId="3" fontId="4" fillId="0" borderId="41" xfId="15" applyNumberFormat="1" applyFont="1" applyFill="1" applyBorder="1" applyAlignment="1">
      <alignment horizontal="right"/>
    </xf>
    <xf numFmtId="3" fontId="4" fillId="0" borderId="23" xfId="15" applyNumberFormat="1" applyFont="1" applyFill="1" applyBorder="1" applyAlignment="1">
      <alignment/>
    </xf>
    <xf numFmtId="3" fontId="4" fillId="0" borderId="2" xfId="15" applyNumberFormat="1" applyFont="1" applyFill="1" applyBorder="1" applyAlignment="1">
      <alignment/>
    </xf>
    <xf numFmtId="0" fontId="2" fillId="0" borderId="21" xfId="0" applyFont="1" applyFill="1" applyBorder="1" applyAlignment="1">
      <alignment wrapText="1"/>
    </xf>
    <xf numFmtId="3" fontId="4" fillId="0" borderId="21" xfId="15" applyNumberFormat="1" applyFont="1" applyFill="1" applyBorder="1" applyAlignment="1">
      <alignment horizontal="right"/>
    </xf>
    <xf numFmtId="3" fontId="2" fillId="0" borderId="0" xfId="15" applyNumberFormat="1" applyFont="1" applyFill="1" applyBorder="1" applyAlignment="1">
      <alignment/>
    </xf>
    <xf numFmtId="3" fontId="2" fillId="0" borderId="21" xfId="15" applyNumberFormat="1" applyFont="1" applyFill="1" applyBorder="1" applyAlignment="1">
      <alignment/>
    </xf>
    <xf numFmtId="3" fontId="2" fillId="0" borderId="36" xfId="15" applyNumberFormat="1" applyFont="1" applyFill="1" applyBorder="1" applyAlignment="1">
      <alignment/>
    </xf>
    <xf numFmtId="0" fontId="2" fillId="0" borderId="31" xfId="0" applyFont="1" applyFill="1" applyBorder="1" applyAlignment="1">
      <alignment wrapText="1"/>
    </xf>
    <xf numFmtId="3" fontId="2" fillId="2" borderId="2" xfId="15" applyNumberFormat="1" applyFont="1" applyFill="1" applyBorder="1" applyAlignment="1">
      <alignment/>
    </xf>
    <xf numFmtId="0" fontId="2" fillId="0" borderId="30" xfId="0" applyFont="1" applyFill="1" applyBorder="1" applyAlignment="1">
      <alignment horizontal="center" vertical="center"/>
    </xf>
    <xf numFmtId="10" fontId="2" fillId="0" borderId="2" xfId="24" applyNumberFormat="1" applyFont="1" applyFill="1" applyBorder="1" applyAlignment="1">
      <alignment/>
    </xf>
    <xf numFmtId="10" fontId="2" fillId="0" borderId="31" xfId="24" applyNumberFormat="1" applyFont="1" applyFill="1" applyBorder="1" applyAlignment="1">
      <alignment/>
    </xf>
    <xf numFmtId="10" fontId="2" fillId="0" borderId="33" xfId="24" applyNumberFormat="1" applyFont="1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2" fillId="0" borderId="28" xfId="0" applyFont="1" applyFill="1" applyBorder="1" applyAlignment="1">
      <alignment wrapText="1"/>
    </xf>
    <xf numFmtId="3" fontId="4" fillId="0" borderId="28" xfId="15" applyNumberFormat="1" applyFont="1" applyFill="1" applyBorder="1" applyAlignment="1">
      <alignment horizontal="right"/>
    </xf>
    <xf numFmtId="10" fontId="2" fillId="0" borderId="3" xfId="24" applyNumberFormat="1" applyFont="1" applyFill="1" applyBorder="1" applyAlignment="1">
      <alignment/>
    </xf>
    <xf numFmtId="10" fontId="2" fillId="0" borderId="28" xfId="24" applyNumberFormat="1" applyFont="1" applyFill="1" applyBorder="1" applyAlignment="1">
      <alignment/>
    </xf>
    <xf numFmtId="10" fontId="2" fillId="0" borderId="46" xfId="24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2" fillId="0" borderId="6" xfId="15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2" fillId="0" borderId="6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43" fontId="2" fillId="0" borderId="5" xfId="15" applyFont="1" applyBorder="1" applyAlignment="1">
      <alignment horizontal="center"/>
    </xf>
    <xf numFmtId="43" fontId="2" fillId="0" borderId="6" xfId="15" applyFont="1" applyFill="1" applyBorder="1" applyAlignment="1">
      <alignment/>
    </xf>
    <xf numFmtId="3" fontId="2" fillId="2" borderId="48" xfId="0" applyNumberFormat="1" applyFont="1" applyFill="1" applyBorder="1" applyAlignment="1">
      <alignment/>
    </xf>
    <xf numFmtId="3" fontId="2" fillId="0" borderId="6" xfId="15" applyNumberFormat="1" applyFont="1" applyFill="1" applyBorder="1" applyAlignment="1">
      <alignment/>
    </xf>
    <xf numFmtId="3" fontId="2" fillId="0" borderId="49" xfId="0" applyNumberFormat="1" applyFont="1" applyBorder="1" applyAlignment="1">
      <alignment/>
    </xf>
    <xf numFmtId="10" fontId="2" fillId="0" borderId="6" xfId="0" applyNumberFormat="1" applyFont="1" applyFill="1" applyBorder="1" applyAlignment="1">
      <alignment/>
    </xf>
    <xf numFmtId="0" fontId="2" fillId="0" borderId="0" xfId="23" applyFont="1" applyFill="1">
      <alignment/>
      <protection/>
    </xf>
    <xf numFmtId="0" fontId="2" fillId="0" borderId="0" xfId="23" applyFont="1" applyFill="1" applyAlignment="1">
      <alignment horizontal="left"/>
      <protection/>
    </xf>
    <xf numFmtId="0" fontId="4" fillId="0" borderId="0" xfId="23" applyFont="1" applyFill="1">
      <alignment/>
      <protection/>
    </xf>
    <xf numFmtId="0" fontId="4" fillId="0" borderId="6" xfId="23" applyFont="1" applyFill="1" applyBorder="1" applyAlignment="1">
      <alignment horizontal="center" wrapText="1"/>
      <protection/>
    </xf>
    <xf numFmtId="0" fontId="4" fillId="0" borderId="0" xfId="23" applyFont="1" applyFill="1" applyAlignment="1">
      <alignment horizontal="center" wrapText="1"/>
      <protection/>
    </xf>
    <xf numFmtId="0" fontId="7" fillId="0" borderId="6" xfId="23" applyFont="1" applyFill="1" applyBorder="1" applyAlignment="1">
      <alignment horizontal="center"/>
      <protection/>
    </xf>
    <xf numFmtId="49" fontId="7" fillId="0" borderId="6" xfId="23" applyNumberFormat="1" applyFont="1" applyFill="1" applyBorder="1" applyAlignment="1">
      <alignment horizontal="center"/>
      <protection/>
    </xf>
    <xf numFmtId="0" fontId="7" fillId="0" borderId="0" xfId="23" applyFont="1" applyFill="1" applyAlignment="1">
      <alignment horizontal="center"/>
      <protection/>
    </xf>
    <xf numFmtId="0" fontId="10" fillId="0" borderId="8" xfId="23" applyFont="1" applyFill="1" applyBorder="1" applyAlignment="1">
      <alignment horizontal="left" wrapText="1"/>
      <protection/>
    </xf>
    <xf numFmtId="0" fontId="10" fillId="0" borderId="47" xfId="23" applyFont="1" applyFill="1" applyBorder="1" applyAlignment="1">
      <alignment horizontal="left" wrapText="1"/>
      <protection/>
    </xf>
    <xf numFmtId="3" fontId="4" fillId="0" borderId="5" xfId="23" applyNumberFormat="1" applyFont="1" applyFill="1" applyBorder="1" applyAlignment="1">
      <alignment horizontal="right"/>
      <protection/>
    </xf>
    <xf numFmtId="49" fontId="4" fillId="0" borderId="6" xfId="23" applyNumberFormat="1" applyFont="1" applyFill="1" applyBorder="1" applyAlignment="1">
      <alignment horizontal="center"/>
      <protection/>
    </xf>
    <xf numFmtId="0" fontId="4" fillId="0" borderId="6" xfId="23" applyFont="1" applyFill="1" applyBorder="1" applyAlignment="1">
      <alignment horizontal="left" wrapText="1"/>
      <protection/>
    </xf>
    <xf numFmtId="3" fontId="4" fillId="0" borderId="6" xfId="23" applyNumberFormat="1" applyFont="1" applyFill="1" applyBorder="1" applyAlignment="1">
      <alignment horizontal="center"/>
      <protection/>
    </xf>
    <xf numFmtId="3" fontId="4" fillId="0" borderId="5" xfId="23" applyNumberFormat="1" applyFont="1" applyFill="1" applyBorder="1" applyAlignment="1">
      <alignment horizontal="right"/>
      <protection/>
    </xf>
    <xf numFmtId="0" fontId="4" fillId="0" borderId="6" xfId="23" applyFont="1" applyFill="1" applyBorder="1" applyAlignment="1">
      <alignment horizontal="center"/>
      <protection/>
    </xf>
    <xf numFmtId="3" fontId="4" fillId="0" borderId="6" xfId="23" applyNumberFormat="1" applyFont="1" applyFill="1" applyBorder="1">
      <alignment/>
      <protection/>
    </xf>
    <xf numFmtId="49" fontId="2" fillId="0" borderId="6" xfId="23" applyNumberFormat="1" applyFont="1" applyFill="1" applyBorder="1" applyAlignment="1">
      <alignment horizontal="center"/>
      <protection/>
    </xf>
    <xf numFmtId="0" fontId="2" fillId="0" borderId="6" xfId="23" applyFont="1" applyFill="1" applyBorder="1" applyAlignment="1">
      <alignment horizontal="left" wrapText="1"/>
      <protection/>
    </xf>
    <xf numFmtId="0" fontId="2" fillId="0" borderId="6" xfId="23" applyFont="1" applyFill="1" applyBorder="1" applyAlignment="1">
      <alignment horizontal="center" wrapText="1"/>
      <protection/>
    </xf>
    <xf numFmtId="3" fontId="2" fillId="0" borderId="6" xfId="23" applyNumberFormat="1" applyFont="1" applyFill="1" applyBorder="1" applyAlignment="1">
      <alignment horizontal="center"/>
      <protection/>
    </xf>
    <xf numFmtId="3" fontId="2" fillId="0" borderId="47" xfId="23" applyNumberFormat="1" applyFont="1" applyFill="1" applyBorder="1" applyAlignment="1">
      <alignment horizontal="right"/>
      <protection/>
    </xf>
    <xf numFmtId="0" fontId="2" fillId="0" borderId="6" xfId="23" applyFont="1" applyFill="1" applyBorder="1" applyAlignment="1">
      <alignment horizontal="center"/>
      <protection/>
    </xf>
    <xf numFmtId="3" fontId="2" fillId="0" borderId="6" xfId="23" applyNumberFormat="1" applyFont="1" applyFill="1" applyBorder="1">
      <alignment/>
      <protection/>
    </xf>
    <xf numFmtId="0" fontId="2" fillId="0" borderId="6" xfId="23" applyFont="1" applyFill="1" applyBorder="1">
      <alignment/>
      <protection/>
    </xf>
    <xf numFmtId="49" fontId="2" fillId="0" borderId="5" xfId="23" applyNumberFormat="1" applyFont="1" applyFill="1" applyBorder="1" applyAlignment="1">
      <alignment horizontal="center"/>
      <protection/>
    </xf>
    <xf numFmtId="0" fontId="2" fillId="0" borderId="5" xfId="23" applyFont="1" applyFill="1" applyBorder="1" applyAlignment="1">
      <alignment horizontal="left" wrapText="1"/>
      <protection/>
    </xf>
    <xf numFmtId="3" fontId="2" fillId="0" borderId="5" xfId="23" applyNumberFormat="1" applyFont="1" applyFill="1" applyBorder="1" applyAlignment="1">
      <alignment horizontal="right"/>
      <protection/>
    </xf>
    <xf numFmtId="49" fontId="2" fillId="0" borderId="8" xfId="23" applyNumberFormat="1" applyFont="1" applyFill="1" applyBorder="1" applyAlignment="1">
      <alignment horizontal="center"/>
      <protection/>
    </xf>
    <xf numFmtId="0" fontId="2" fillId="0" borderId="8" xfId="23" applyFont="1" applyFill="1" applyBorder="1" applyAlignment="1">
      <alignment horizontal="left" wrapText="1"/>
      <protection/>
    </xf>
    <xf numFmtId="3" fontId="2" fillId="0" borderId="8" xfId="23" applyNumberFormat="1" applyFont="1" applyFill="1" applyBorder="1" applyAlignment="1">
      <alignment horizontal="right"/>
      <protection/>
    </xf>
    <xf numFmtId="49" fontId="2" fillId="0" borderId="47" xfId="23" applyNumberFormat="1" applyFont="1" applyFill="1" applyBorder="1" applyAlignment="1">
      <alignment horizontal="center"/>
      <protection/>
    </xf>
    <xf numFmtId="0" fontId="2" fillId="0" borderId="47" xfId="23" applyFont="1" applyFill="1" applyBorder="1" applyAlignment="1">
      <alignment horizontal="left" wrapText="1"/>
      <protection/>
    </xf>
    <xf numFmtId="4" fontId="2" fillId="0" borderId="47" xfId="23" applyNumberFormat="1" applyFont="1" applyFill="1" applyBorder="1" applyAlignment="1">
      <alignment horizontal="center"/>
      <protection/>
    </xf>
    <xf numFmtId="0" fontId="2" fillId="0" borderId="6" xfId="23" applyFont="1" applyFill="1" applyBorder="1" applyAlignment="1">
      <alignment horizontal="left"/>
      <protection/>
    </xf>
    <xf numFmtId="49" fontId="2" fillId="0" borderId="6" xfId="23" applyNumberFormat="1" applyFont="1" applyFill="1" applyBorder="1" applyAlignment="1">
      <alignment horizontal="left"/>
      <protection/>
    </xf>
    <xf numFmtId="0" fontId="2" fillId="0" borderId="5" xfId="23" applyFont="1" applyFill="1" applyBorder="1" applyAlignment="1">
      <alignment horizontal="left"/>
      <protection/>
    </xf>
    <xf numFmtId="49" fontId="4" fillId="0" borderId="5" xfId="23" applyNumberFormat="1" applyFont="1" applyFill="1" applyBorder="1" applyAlignment="1">
      <alignment horizontal="center"/>
      <protection/>
    </xf>
    <xf numFmtId="0" fontId="10" fillId="0" borderId="5" xfId="23" applyFont="1" applyFill="1" applyBorder="1" applyAlignment="1">
      <alignment horizontal="left" wrapText="1"/>
      <protection/>
    </xf>
    <xf numFmtId="0" fontId="4" fillId="0" borderId="5" xfId="23" applyFont="1" applyFill="1" applyBorder="1" applyAlignment="1">
      <alignment horizontal="left" wrapText="1"/>
      <protection/>
    </xf>
    <xf numFmtId="3" fontId="4" fillId="0" borderId="5" xfId="23" applyNumberFormat="1" applyFont="1" applyFill="1" applyBorder="1" applyAlignment="1">
      <alignment horizontal="center"/>
      <protection/>
    </xf>
    <xf numFmtId="0" fontId="4" fillId="0" borderId="5" xfId="23" applyFont="1" applyFill="1" applyBorder="1" applyAlignment="1">
      <alignment horizontal="center"/>
      <protection/>
    </xf>
    <xf numFmtId="3" fontId="4" fillId="0" borderId="5" xfId="23" applyNumberFormat="1" applyFont="1" applyFill="1" applyBorder="1">
      <alignment/>
      <protection/>
    </xf>
    <xf numFmtId="49" fontId="5" fillId="0" borderId="50" xfId="23" applyNumberFormat="1" applyFont="1" applyFill="1" applyBorder="1" applyAlignment="1">
      <alignment horizontal="center"/>
      <protection/>
    </xf>
    <xf numFmtId="49" fontId="2" fillId="0" borderId="4" xfId="23" applyNumberFormat="1" applyFont="1" applyFill="1" applyBorder="1" applyAlignment="1">
      <alignment horizontal="center"/>
      <protection/>
    </xf>
    <xf numFmtId="0" fontId="2" fillId="0" borderId="4" xfId="23" applyFont="1" applyFill="1" applyBorder="1" applyAlignment="1">
      <alignment horizontal="left" wrapText="1"/>
      <protection/>
    </xf>
    <xf numFmtId="0" fontId="2" fillId="0" borderId="4" xfId="23" applyFont="1" applyFill="1" applyBorder="1" applyAlignment="1">
      <alignment horizontal="center" wrapText="1"/>
      <protection/>
    </xf>
    <xf numFmtId="3" fontId="2" fillId="0" borderId="4" xfId="23" applyNumberFormat="1" applyFont="1" applyFill="1" applyBorder="1" applyAlignment="1">
      <alignment horizontal="center"/>
      <protection/>
    </xf>
    <xf numFmtId="3" fontId="2" fillId="0" borderId="4" xfId="23" applyNumberFormat="1" applyFont="1" applyFill="1" applyBorder="1" applyAlignment="1">
      <alignment horizontal="right"/>
      <protection/>
    </xf>
    <xf numFmtId="0" fontId="2" fillId="0" borderId="4" xfId="23" applyFont="1" applyFill="1" applyBorder="1" applyAlignment="1">
      <alignment horizontal="center"/>
      <protection/>
    </xf>
    <xf numFmtId="3" fontId="2" fillId="0" borderId="4" xfId="23" applyNumberFormat="1" applyFont="1" applyFill="1" applyBorder="1">
      <alignment/>
      <protection/>
    </xf>
    <xf numFmtId="0" fontId="2" fillId="0" borderId="51" xfId="23" applyFont="1" applyFill="1" applyBorder="1">
      <alignment/>
      <protection/>
    </xf>
    <xf numFmtId="49" fontId="2" fillId="0" borderId="11" xfId="23" applyNumberFormat="1" applyFont="1" applyFill="1" applyBorder="1" applyAlignment="1">
      <alignment horizontal="center"/>
      <protection/>
    </xf>
    <xf numFmtId="3" fontId="2" fillId="0" borderId="6" xfId="23" applyNumberFormat="1" applyFont="1" applyFill="1" applyBorder="1" applyAlignment="1">
      <alignment horizontal="right"/>
      <protection/>
    </xf>
    <xf numFmtId="4" fontId="2" fillId="0" borderId="6" xfId="23" applyNumberFormat="1" applyFont="1" applyFill="1" applyBorder="1" applyAlignment="1">
      <alignment horizontal="center"/>
      <protection/>
    </xf>
    <xf numFmtId="0" fontId="2" fillId="0" borderId="12" xfId="23" applyFont="1" applyFill="1" applyBorder="1">
      <alignment/>
      <protection/>
    </xf>
    <xf numFmtId="49" fontId="2" fillId="0" borderId="52" xfId="23" applyNumberFormat="1" applyFont="1" applyFill="1" applyBorder="1" applyAlignment="1">
      <alignment horizontal="center"/>
      <protection/>
    </xf>
    <xf numFmtId="4" fontId="2" fillId="0" borderId="47" xfId="23" applyNumberFormat="1" applyFont="1" applyFill="1" applyBorder="1" applyAlignment="1">
      <alignment horizontal="right"/>
      <protection/>
    </xf>
    <xf numFmtId="0" fontId="2" fillId="0" borderId="47" xfId="23" applyFont="1" applyFill="1" applyBorder="1" applyAlignment="1">
      <alignment horizontal="center"/>
      <protection/>
    </xf>
    <xf numFmtId="3" fontId="2" fillId="0" borderId="47" xfId="23" applyNumberFormat="1" applyFont="1" applyFill="1" applyBorder="1">
      <alignment/>
      <protection/>
    </xf>
    <xf numFmtId="0" fontId="2" fillId="0" borderId="53" xfId="23" applyFont="1" applyFill="1" applyBorder="1">
      <alignment/>
      <protection/>
    </xf>
    <xf numFmtId="49" fontId="2" fillId="0" borderId="13" xfId="23" applyNumberFormat="1" applyFont="1" applyFill="1" applyBorder="1" applyAlignment="1">
      <alignment horizontal="center"/>
      <protection/>
    </xf>
    <xf numFmtId="0" fontId="13" fillId="0" borderId="5" xfId="23" applyFont="1" applyFill="1" applyBorder="1" applyAlignment="1">
      <alignment horizontal="left" wrapText="1"/>
      <protection/>
    </xf>
    <xf numFmtId="3" fontId="2" fillId="0" borderId="5" xfId="23" applyNumberFormat="1" applyFont="1" applyFill="1" applyBorder="1" applyAlignment="1">
      <alignment horizontal="center"/>
      <protection/>
    </xf>
    <xf numFmtId="0" fontId="2" fillId="0" borderId="5" xfId="23" applyFont="1" applyFill="1" applyBorder="1" applyAlignment="1">
      <alignment horizontal="center"/>
      <protection/>
    </xf>
    <xf numFmtId="0" fontId="2" fillId="0" borderId="47" xfId="23" applyFont="1" applyFill="1" applyBorder="1" applyAlignment="1">
      <alignment horizontal="left" wrapText="1"/>
      <protection/>
    </xf>
    <xf numFmtId="0" fontId="4" fillId="0" borderId="6" xfId="23" applyFont="1" applyFill="1" applyBorder="1" applyAlignment="1">
      <alignment horizontal="center" wrapText="1"/>
      <protection/>
    </xf>
    <xf numFmtId="0" fontId="4" fillId="0" borderId="48" xfId="23" applyFont="1" applyFill="1" applyBorder="1" applyAlignment="1">
      <alignment horizontal="center" wrapText="1"/>
      <protection/>
    </xf>
    <xf numFmtId="0" fontId="4" fillId="0" borderId="2" xfId="23" applyFont="1" applyFill="1" applyBorder="1" applyAlignment="1">
      <alignment horizontal="center" wrapText="1"/>
      <protection/>
    </xf>
    <xf numFmtId="0" fontId="4" fillId="0" borderId="49" xfId="23" applyFont="1" applyFill="1" applyBorder="1" applyAlignment="1">
      <alignment horizontal="center" wrapText="1"/>
      <protection/>
    </xf>
    <xf numFmtId="3" fontId="2" fillId="0" borderId="5" xfId="23" applyNumberFormat="1" applyFont="1" applyFill="1" applyBorder="1">
      <alignment/>
      <protection/>
    </xf>
    <xf numFmtId="0" fontId="2" fillId="0" borderId="14" xfId="23" applyFont="1" applyFill="1" applyBorder="1">
      <alignment/>
      <protection/>
    </xf>
    <xf numFmtId="49" fontId="5" fillId="0" borderId="30" xfId="23" applyNumberFormat="1" applyFont="1" applyFill="1" applyBorder="1" applyAlignment="1">
      <alignment horizontal="center"/>
      <protection/>
    </xf>
    <xf numFmtId="49" fontId="2" fillId="0" borderId="2" xfId="23" applyNumberFormat="1" applyFont="1" applyFill="1" applyBorder="1" applyAlignment="1">
      <alignment horizontal="center"/>
      <protection/>
    </xf>
    <xf numFmtId="0" fontId="2" fillId="0" borderId="2" xfId="23" applyFont="1" applyFill="1" applyBorder="1" applyAlignment="1">
      <alignment horizontal="left" wrapText="1"/>
      <protection/>
    </xf>
    <xf numFmtId="3" fontId="2" fillId="0" borderId="2" xfId="23" applyNumberFormat="1" applyFont="1" applyFill="1" applyBorder="1" applyAlignment="1">
      <alignment horizontal="right"/>
      <protection/>
    </xf>
    <xf numFmtId="4" fontId="2" fillId="0" borderId="2" xfId="23" applyNumberFormat="1" applyFont="1" applyFill="1" applyBorder="1" applyAlignment="1">
      <alignment horizontal="right"/>
      <protection/>
    </xf>
    <xf numFmtId="0" fontId="2" fillId="0" borderId="2" xfId="23" applyFont="1" applyFill="1" applyBorder="1" applyAlignment="1">
      <alignment horizontal="center"/>
      <protection/>
    </xf>
    <xf numFmtId="3" fontId="2" fillId="0" borderId="2" xfId="23" applyNumberFormat="1" applyFont="1" applyFill="1" applyBorder="1">
      <alignment/>
      <protection/>
    </xf>
    <xf numFmtId="0" fontId="2" fillId="0" borderId="33" xfId="23" applyFont="1" applyFill="1" applyBorder="1">
      <alignment/>
      <protection/>
    </xf>
    <xf numFmtId="49" fontId="13" fillId="0" borderId="54" xfId="23" applyNumberFormat="1" applyFont="1" applyFill="1" applyBorder="1" applyAlignment="1">
      <alignment horizontal="center"/>
      <protection/>
    </xf>
    <xf numFmtId="49" fontId="13" fillId="0" borderId="55" xfId="23" applyNumberFormat="1" applyFont="1" applyFill="1" applyBorder="1" applyAlignment="1">
      <alignment horizontal="center"/>
      <protection/>
    </xf>
    <xf numFmtId="0" fontId="13" fillId="0" borderId="55" xfId="23" applyFont="1" applyFill="1" applyBorder="1" applyAlignment="1">
      <alignment horizontal="left" wrapText="1"/>
      <protection/>
    </xf>
    <xf numFmtId="3" fontId="13" fillId="0" borderId="55" xfId="23" applyNumberFormat="1" applyFont="1" applyFill="1" applyBorder="1" applyAlignment="1">
      <alignment horizontal="right"/>
      <protection/>
    </xf>
    <xf numFmtId="4" fontId="13" fillId="0" borderId="55" xfId="23" applyNumberFormat="1" applyFont="1" applyFill="1" applyBorder="1" applyAlignment="1">
      <alignment horizontal="right"/>
      <protection/>
    </xf>
    <xf numFmtId="0" fontId="13" fillId="0" borderId="55" xfId="23" applyFont="1" applyFill="1" applyBorder="1" applyAlignment="1">
      <alignment horizontal="center"/>
      <protection/>
    </xf>
    <xf numFmtId="3" fontId="13" fillId="0" borderId="55" xfId="23" applyNumberFormat="1" applyFont="1" applyFill="1" applyBorder="1">
      <alignment/>
      <protection/>
    </xf>
    <xf numFmtId="3" fontId="13" fillId="0" borderId="56" xfId="23" applyNumberFormat="1" applyFont="1" applyFill="1" applyBorder="1">
      <alignment/>
      <protection/>
    </xf>
    <xf numFmtId="0" fontId="13" fillId="0" borderId="0" xfId="23" applyFont="1" applyFill="1">
      <alignment/>
      <protection/>
    </xf>
    <xf numFmtId="0" fontId="2" fillId="0" borderId="47" xfId="23" applyFont="1" applyFill="1" applyBorder="1">
      <alignment/>
      <protection/>
    </xf>
    <xf numFmtId="3" fontId="4" fillId="0" borderId="6" xfId="23" applyNumberFormat="1" applyFont="1" applyFill="1" applyBorder="1" applyAlignment="1">
      <alignment horizontal="right"/>
      <protection/>
    </xf>
    <xf numFmtId="0" fontId="4" fillId="0" borderId="6" xfId="23" applyFont="1" applyFill="1" applyBorder="1">
      <alignment/>
      <protection/>
    </xf>
    <xf numFmtId="0" fontId="4" fillId="0" borderId="8" xfId="23" applyFont="1" applyFill="1" applyBorder="1" applyAlignment="1">
      <alignment horizontal="left" wrapText="1"/>
      <protection/>
    </xf>
    <xf numFmtId="0" fontId="4" fillId="0" borderId="47" xfId="23" applyFont="1" applyFill="1" applyBorder="1" applyAlignment="1">
      <alignment horizontal="left" wrapText="1"/>
      <protection/>
    </xf>
    <xf numFmtId="4" fontId="2" fillId="0" borderId="6" xfId="23" applyNumberFormat="1" applyFont="1" applyFill="1" applyBorder="1" applyAlignment="1">
      <alignment horizontal="right"/>
      <protection/>
    </xf>
    <xf numFmtId="4" fontId="4" fillId="0" borderId="5" xfId="23" applyNumberFormat="1" applyFont="1" applyFill="1" applyBorder="1" applyAlignment="1">
      <alignment horizontal="center"/>
      <protection/>
    </xf>
    <xf numFmtId="0" fontId="4" fillId="0" borderId="5" xfId="23" applyFont="1" applyFill="1" applyBorder="1" applyAlignment="1">
      <alignment horizontal="left" wrapText="1"/>
      <protection/>
    </xf>
    <xf numFmtId="49" fontId="2" fillId="0" borderId="6" xfId="23" applyNumberFormat="1" applyFont="1" applyFill="1" applyBorder="1" applyAlignment="1">
      <alignment horizontal="center"/>
      <protection/>
    </xf>
    <xf numFmtId="3" fontId="2" fillId="0" borderId="6" xfId="23" applyNumberFormat="1" applyFont="1" applyFill="1" applyBorder="1" applyAlignment="1">
      <alignment horizontal="right"/>
      <protection/>
    </xf>
    <xf numFmtId="4" fontId="2" fillId="0" borderId="6" xfId="23" applyNumberFormat="1" applyFont="1" applyFill="1" applyBorder="1" applyAlignment="1">
      <alignment horizontal="right"/>
      <protection/>
    </xf>
    <xf numFmtId="0" fontId="2" fillId="0" borderId="5" xfId="23" applyFont="1" applyFill="1" applyBorder="1" applyAlignment="1">
      <alignment horizontal="left" wrapText="1"/>
      <protection/>
    </xf>
    <xf numFmtId="0" fontId="2" fillId="0" borderId="8" xfId="23" applyFont="1" applyFill="1" applyBorder="1" applyAlignment="1">
      <alignment horizontal="left" wrapText="1"/>
      <protection/>
    </xf>
    <xf numFmtId="49" fontId="6" fillId="0" borderId="4" xfId="23" applyNumberFormat="1" applyFont="1" applyFill="1" applyBorder="1" applyAlignment="1">
      <alignment horizontal="center"/>
      <protection/>
    </xf>
    <xf numFmtId="0" fontId="6" fillId="0" borderId="4" xfId="23" applyFont="1" applyFill="1" applyBorder="1" applyAlignment="1">
      <alignment horizontal="left" wrapText="1"/>
      <protection/>
    </xf>
    <xf numFmtId="3" fontId="6" fillId="0" borderId="4" xfId="23" applyNumberFormat="1" applyFont="1" applyFill="1" applyBorder="1" applyAlignment="1">
      <alignment horizontal="center"/>
      <protection/>
    </xf>
    <xf numFmtId="3" fontId="6" fillId="0" borderId="4" xfId="23" applyNumberFormat="1" applyFont="1" applyFill="1" applyBorder="1" applyAlignment="1">
      <alignment horizontal="right"/>
      <protection/>
    </xf>
    <xf numFmtId="0" fontId="6" fillId="0" borderId="4" xfId="23" applyFont="1" applyFill="1" applyBorder="1" applyAlignment="1">
      <alignment horizontal="center"/>
      <protection/>
    </xf>
    <xf numFmtId="3" fontId="6" fillId="0" borderId="4" xfId="23" applyNumberFormat="1" applyFont="1" applyFill="1" applyBorder="1">
      <alignment/>
      <protection/>
    </xf>
    <xf numFmtId="3" fontId="6" fillId="0" borderId="51" xfId="23" applyNumberFormat="1" applyFont="1" applyFill="1" applyBorder="1">
      <alignment/>
      <protection/>
    </xf>
    <xf numFmtId="3" fontId="2" fillId="0" borderId="47" xfId="23" applyNumberFormat="1" applyFont="1" applyFill="1" applyBorder="1" applyAlignment="1">
      <alignment horizontal="center"/>
      <protection/>
    </xf>
    <xf numFmtId="3" fontId="2" fillId="0" borderId="53" xfId="23" applyNumberFormat="1" applyFont="1" applyFill="1" applyBorder="1">
      <alignment/>
      <protection/>
    </xf>
    <xf numFmtId="49" fontId="2" fillId="0" borderId="41" xfId="23" applyNumberFormat="1" applyFont="1" applyFill="1" applyBorder="1" applyAlignment="1">
      <alignment horizontal="center"/>
      <protection/>
    </xf>
    <xf numFmtId="49" fontId="2" fillId="0" borderId="1" xfId="23" applyNumberFormat="1" applyFont="1" applyFill="1" applyBorder="1" applyAlignment="1">
      <alignment horizontal="center"/>
      <protection/>
    </xf>
    <xf numFmtId="0" fontId="2" fillId="0" borderId="1" xfId="23" applyFont="1" applyFill="1" applyBorder="1" applyAlignment="1">
      <alignment horizontal="left" wrapText="1"/>
      <protection/>
    </xf>
    <xf numFmtId="3" fontId="2" fillId="0" borderId="1" xfId="23" applyNumberFormat="1" applyFont="1" applyFill="1" applyBorder="1" applyAlignment="1">
      <alignment horizontal="right"/>
      <protection/>
    </xf>
    <xf numFmtId="3" fontId="2" fillId="0" borderId="1" xfId="23" applyNumberFormat="1" applyFont="1" applyFill="1" applyBorder="1" applyAlignment="1">
      <alignment horizontal="center"/>
      <protection/>
    </xf>
    <xf numFmtId="0" fontId="2" fillId="0" borderId="1" xfId="23" applyFont="1" applyFill="1" applyBorder="1" applyAlignment="1">
      <alignment horizontal="center"/>
      <protection/>
    </xf>
    <xf numFmtId="3" fontId="2" fillId="0" borderId="1" xfId="23" applyNumberFormat="1" applyFont="1" applyFill="1" applyBorder="1">
      <alignment/>
      <protection/>
    </xf>
    <xf numFmtId="3" fontId="2" fillId="0" borderId="24" xfId="23" applyNumberFormat="1" applyFont="1" applyFill="1" applyBorder="1">
      <alignment/>
      <protection/>
    </xf>
    <xf numFmtId="3" fontId="2" fillId="0" borderId="12" xfId="23" applyNumberFormat="1" applyFont="1" applyFill="1" applyBorder="1">
      <alignment/>
      <protection/>
    </xf>
    <xf numFmtId="3" fontId="2" fillId="0" borderId="8" xfId="23" applyNumberFormat="1" applyFont="1" applyFill="1" applyBorder="1" applyAlignment="1">
      <alignment horizontal="center"/>
      <protection/>
    </xf>
    <xf numFmtId="0" fontId="2" fillId="0" borderId="8" xfId="23" applyFont="1" applyFill="1" applyBorder="1" applyAlignment="1">
      <alignment horizontal="center"/>
      <protection/>
    </xf>
    <xf numFmtId="3" fontId="2" fillId="0" borderId="8" xfId="23" applyNumberFormat="1" applyFont="1" applyFill="1" applyBorder="1">
      <alignment/>
      <protection/>
    </xf>
    <xf numFmtId="3" fontId="2" fillId="0" borderId="57" xfId="23" applyNumberFormat="1" applyFont="1" applyFill="1" applyBorder="1">
      <alignment/>
      <protection/>
    </xf>
    <xf numFmtId="49" fontId="2" fillId="0" borderId="30" xfId="23" applyNumberFormat="1" applyFont="1" applyFill="1" applyBorder="1" applyAlignment="1">
      <alignment horizontal="center"/>
      <protection/>
    </xf>
    <xf numFmtId="3" fontId="2" fillId="0" borderId="2" xfId="23" applyNumberFormat="1" applyFont="1" applyFill="1" applyBorder="1" applyAlignment="1">
      <alignment horizontal="center"/>
      <protection/>
    </xf>
    <xf numFmtId="3" fontId="2" fillId="0" borderId="33" xfId="23" applyNumberFormat="1" applyFont="1" applyFill="1" applyBorder="1">
      <alignment/>
      <protection/>
    </xf>
    <xf numFmtId="49" fontId="2" fillId="0" borderId="54" xfId="23" applyNumberFormat="1" applyFont="1" applyFill="1" applyBorder="1" applyAlignment="1">
      <alignment horizontal="center"/>
      <protection/>
    </xf>
    <xf numFmtId="4" fontId="4" fillId="0" borderId="47" xfId="23" applyNumberFormat="1" applyFont="1" applyFill="1" applyBorder="1" applyAlignment="1">
      <alignment horizontal="center"/>
      <protection/>
    </xf>
    <xf numFmtId="0" fontId="4" fillId="0" borderId="8" xfId="23" applyFont="1" applyFill="1" applyBorder="1" applyAlignment="1">
      <alignment horizontal="left" wrapText="1"/>
      <protection/>
    </xf>
    <xf numFmtId="0" fontId="4" fillId="0" borderId="47" xfId="23" applyFont="1" applyFill="1" applyBorder="1" applyAlignment="1">
      <alignment horizontal="left" wrapText="1"/>
      <protection/>
    </xf>
    <xf numFmtId="49" fontId="2" fillId="0" borderId="58" xfId="23" applyNumberFormat="1" applyFont="1" applyFill="1" applyBorder="1" applyAlignment="1">
      <alignment horizontal="center"/>
      <protection/>
    </xf>
    <xf numFmtId="0" fontId="2" fillId="0" borderId="55" xfId="23" applyFont="1" applyFill="1" applyBorder="1" applyAlignment="1">
      <alignment horizontal="left" wrapText="1"/>
      <protection/>
    </xf>
    <xf numFmtId="0" fontId="2" fillId="0" borderId="58" xfId="23" applyFont="1" applyFill="1" applyBorder="1" applyAlignment="1">
      <alignment horizontal="left" wrapText="1"/>
      <protection/>
    </xf>
    <xf numFmtId="3" fontId="2" fillId="0" borderId="58" xfId="23" applyNumberFormat="1" applyFont="1" applyFill="1" applyBorder="1" applyAlignment="1">
      <alignment horizontal="right"/>
      <protection/>
    </xf>
    <xf numFmtId="3" fontId="2" fillId="0" borderId="58" xfId="23" applyNumberFormat="1" applyFont="1" applyFill="1" applyBorder="1" applyAlignment="1">
      <alignment horizontal="center"/>
      <protection/>
    </xf>
    <xf numFmtId="0" fontId="2" fillId="0" borderId="58" xfId="23" applyFont="1" applyFill="1" applyBorder="1" applyAlignment="1">
      <alignment horizontal="center"/>
      <protection/>
    </xf>
    <xf numFmtId="3" fontId="2" fillId="0" borderId="58" xfId="23" applyNumberFormat="1" applyFont="1" applyFill="1" applyBorder="1">
      <alignment/>
      <protection/>
    </xf>
    <xf numFmtId="3" fontId="2" fillId="0" borderId="59" xfId="23" applyNumberFormat="1" applyFont="1" applyFill="1" applyBorder="1">
      <alignment/>
      <protection/>
    </xf>
    <xf numFmtId="49" fontId="13" fillId="0" borderId="6" xfId="23" applyNumberFormat="1" applyFont="1" applyFill="1" applyBorder="1" applyAlignment="1">
      <alignment horizontal="center"/>
      <protection/>
    </xf>
    <xf numFmtId="3" fontId="13" fillId="0" borderId="6" xfId="23" applyNumberFormat="1" applyFont="1" applyFill="1" applyBorder="1" applyAlignment="1">
      <alignment horizontal="right"/>
      <protection/>
    </xf>
    <xf numFmtId="4" fontId="13" fillId="0" borderId="6" xfId="23" applyNumberFormat="1" applyFont="1" applyFill="1" applyBorder="1" applyAlignment="1">
      <alignment horizontal="right"/>
      <protection/>
    </xf>
    <xf numFmtId="0" fontId="13" fillId="0" borderId="6" xfId="23" applyFont="1" applyFill="1" applyBorder="1" applyAlignment="1">
      <alignment horizontal="center"/>
      <protection/>
    </xf>
    <xf numFmtId="3" fontId="13" fillId="0" borderId="6" xfId="23" applyNumberFormat="1" applyFont="1" applyFill="1" applyBorder="1">
      <alignment/>
      <protection/>
    </xf>
    <xf numFmtId="0" fontId="7" fillId="0" borderId="0" xfId="23" applyFont="1" applyFill="1">
      <alignment/>
      <protection/>
    </xf>
    <xf numFmtId="0" fontId="13" fillId="0" borderId="47" xfId="23" applyFont="1" applyFill="1" applyBorder="1" applyAlignment="1">
      <alignment horizontal="left" wrapText="1"/>
      <protection/>
    </xf>
    <xf numFmtId="4" fontId="4" fillId="0" borderId="47" xfId="23" applyNumberFormat="1" applyFont="1" applyFill="1" applyBorder="1" applyAlignment="1">
      <alignment horizontal="center"/>
      <protection/>
    </xf>
    <xf numFmtId="0" fontId="13" fillId="0" borderId="8" xfId="23" applyFont="1" applyFill="1" applyBorder="1" applyAlignment="1">
      <alignment horizontal="left" wrapText="1"/>
      <protection/>
    </xf>
    <xf numFmtId="0" fontId="13" fillId="0" borderId="47" xfId="23" applyFont="1" applyFill="1" applyBorder="1" applyAlignment="1">
      <alignment horizontal="left" wrapText="1"/>
      <protection/>
    </xf>
    <xf numFmtId="49" fontId="4" fillId="0" borderId="47" xfId="23" applyNumberFormat="1" applyFont="1" applyFill="1" applyBorder="1" applyAlignment="1">
      <alignment horizontal="center"/>
      <protection/>
    </xf>
    <xf numFmtId="49" fontId="4" fillId="0" borderId="6" xfId="23" applyNumberFormat="1" applyFont="1" applyFill="1" applyBorder="1" applyAlignment="1">
      <alignment horizontal="center"/>
      <protection/>
    </xf>
    <xf numFmtId="3" fontId="4" fillId="0" borderId="47" xfId="23" applyNumberFormat="1" applyFont="1" applyFill="1" applyBorder="1" applyAlignment="1">
      <alignment horizontal="center"/>
      <protection/>
    </xf>
    <xf numFmtId="3" fontId="4" fillId="0" borderId="6" xfId="23" applyNumberFormat="1" applyFont="1" applyFill="1" applyBorder="1" applyAlignment="1">
      <alignment horizontal="center"/>
      <protection/>
    </xf>
    <xf numFmtId="3" fontId="4" fillId="0" borderId="47" xfId="23" applyNumberFormat="1" applyFont="1" applyFill="1" applyBorder="1" applyAlignment="1">
      <alignment horizontal="right"/>
      <protection/>
    </xf>
    <xf numFmtId="3" fontId="4" fillId="0" borderId="6" xfId="23" applyNumberFormat="1" applyFont="1" applyFill="1" applyBorder="1" applyAlignment="1">
      <alignment horizontal="right"/>
      <protection/>
    </xf>
    <xf numFmtId="4" fontId="4" fillId="0" borderId="8" xfId="23" applyNumberFormat="1" applyFont="1" applyFill="1" applyBorder="1" applyAlignment="1">
      <alignment horizontal="center"/>
      <protection/>
    </xf>
    <xf numFmtId="49" fontId="13" fillId="0" borderId="60" xfId="23" applyNumberFormat="1" applyFont="1" applyFill="1" applyBorder="1" applyAlignment="1">
      <alignment horizontal="center"/>
      <protection/>
    </xf>
    <xf numFmtId="49" fontId="13" fillId="0" borderId="0" xfId="23" applyNumberFormat="1" applyFont="1" applyFill="1" applyBorder="1" applyAlignment="1">
      <alignment horizontal="center"/>
      <protection/>
    </xf>
    <xf numFmtId="0" fontId="13" fillId="0" borderId="0" xfId="23" applyFont="1" applyFill="1" applyBorder="1" applyAlignment="1">
      <alignment horizontal="left" wrapText="1"/>
      <protection/>
    </xf>
    <xf numFmtId="3" fontId="13" fillId="0" borderId="0" xfId="23" applyNumberFormat="1" applyFont="1" applyFill="1" applyBorder="1" applyAlignment="1">
      <alignment horizontal="right"/>
      <protection/>
    </xf>
    <xf numFmtId="4" fontId="13" fillId="0" borderId="0" xfId="23" applyNumberFormat="1" applyFont="1" applyFill="1" applyBorder="1" applyAlignment="1">
      <alignment horizontal="right"/>
      <protection/>
    </xf>
    <xf numFmtId="0" fontId="13" fillId="0" borderId="0" xfId="23" applyFont="1" applyFill="1" applyBorder="1" applyAlignment="1">
      <alignment horizontal="center"/>
      <protection/>
    </xf>
    <xf numFmtId="3" fontId="13" fillId="0" borderId="0" xfId="23" applyNumberFormat="1" applyFont="1" applyFill="1" applyBorder="1">
      <alignment/>
      <protection/>
    </xf>
    <xf numFmtId="3" fontId="13" fillId="0" borderId="61" xfId="23" applyNumberFormat="1" applyFont="1" applyFill="1" applyBorder="1">
      <alignment/>
      <protection/>
    </xf>
    <xf numFmtId="49" fontId="5" fillId="0" borderId="60" xfId="23" applyNumberFormat="1" applyFont="1" applyFill="1" applyBorder="1" applyAlignment="1">
      <alignment horizontal="left"/>
      <protection/>
    </xf>
    <xf numFmtId="49" fontId="5" fillId="0" borderId="0" xfId="23" applyNumberFormat="1" applyFont="1" applyFill="1" applyBorder="1" applyAlignment="1">
      <alignment horizontal="center"/>
      <protection/>
    </xf>
    <xf numFmtId="0" fontId="14" fillId="0" borderId="0" xfId="23" applyFont="1" applyFill="1" applyBorder="1" applyAlignment="1">
      <alignment horizontal="left" wrapText="1"/>
      <protection/>
    </xf>
    <xf numFmtId="0" fontId="5" fillId="0" borderId="0" xfId="23" applyFont="1" applyFill="1" applyBorder="1" applyAlignment="1">
      <alignment horizontal="left" wrapText="1"/>
      <protection/>
    </xf>
    <xf numFmtId="3" fontId="5" fillId="0" borderId="0" xfId="23" applyNumberFormat="1" applyFont="1" applyFill="1" applyBorder="1">
      <alignment/>
      <protection/>
    </xf>
    <xf numFmtId="0" fontId="5" fillId="0" borderId="0" xfId="23" applyFont="1" applyFill="1" applyBorder="1" applyAlignment="1">
      <alignment horizontal="center"/>
      <protection/>
    </xf>
    <xf numFmtId="3" fontId="14" fillId="0" borderId="0" xfId="23" applyNumberFormat="1" applyFont="1" applyFill="1" applyBorder="1">
      <alignment/>
      <protection/>
    </xf>
    <xf numFmtId="0" fontId="14" fillId="0" borderId="61" xfId="23" applyFont="1" applyFill="1" applyBorder="1">
      <alignment/>
      <protection/>
    </xf>
    <xf numFmtId="0" fontId="12" fillId="0" borderId="0" xfId="23" applyFont="1" applyFill="1">
      <alignment/>
      <protection/>
    </xf>
    <xf numFmtId="0" fontId="7" fillId="0" borderId="6" xfId="23" applyFont="1" applyFill="1" applyBorder="1" applyAlignment="1">
      <alignment horizontal="left" wrapText="1"/>
      <protection/>
    </xf>
    <xf numFmtId="3" fontId="7" fillId="0" borderId="6" xfId="23" applyNumberFormat="1" applyFont="1" applyFill="1" applyBorder="1">
      <alignment/>
      <protection/>
    </xf>
    <xf numFmtId="0" fontId="7" fillId="0" borderId="6" xfId="23" applyFont="1" applyFill="1" applyBorder="1">
      <alignment/>
      <protection/>
    </xf>
    <xf numFmtId="0" fontId="3" fillId="0" borderId="0" xfId="23" applyFill="1">
      <alignment/>
      <protection/>
    </xf>
    <xf numFmtId="0" fontId="7" fillId="0" borderId="5" xfId="23" applyFont="1" applyFill="1" applyBorder="1" applyAlignment="1">
      <alignment horizontal="left" wrapText="1"/>
      <protection/>
    </xf>
    <xf numFmtId="4" fontId="2" fillId="0" borderId="5" xfId="23" applyNumberFormat="1" applyFont="1" applyFill="1" applyBorder="1" applyAlignment="1">
      <alignment horizontal="right"/>
      <protection/>
    </xf>
    <xf numFmtId="49" fontId="4" fillId="0" borderId="48" xfId="23" applyNumberFormat="1" applyFont="1" applyFill="1" applyBorder="1" applyAlignment="1">
      <alignment horizontal="center"/>
      <protection/>
    </xf>
    <xf numFmtId="49" fontId="4" fillId="0" borderId="2" xfId="23" applyNumberFormat="1" applyFont="1" applyFill="1" applyBorder="1" applyAlignment="1">
      <alignment horizontal="center"/>
      <protection/>
    </xf>
    <xf numFmtId="0" fontId="7" fillId="0" borderId="2" xfId="23" applyFont="1" applyFill="1" applyBorder="1" applyAlignment="1">
      <alignment horizontal="left" wrapText="1"/>
      <protection/>
    </xf>
    <xf numFmtId="0" fontId="4" fillId="0" borderId="2" xfId="23" applyFont="1" applyFill="1" applyBorder="1" applyAlignment="1">
      <alignment horizontal="left" wrapText="1"/>
      <protection/>
    </xf>
    <xf numFmtId="3" fontId="4" fillId="0" borderId="2" xfId="23" applyNumberFormat="1" applyFont="1" applyFill="1" applyBorder="1">
      <alignment/>
      <protection/>
    </xf>
    <xf numFmtId="0" fontId="4" fillId="0" borderId="2" xfId="23" applyFont="1" applyFill="1" applyBorder="1" applyAlignment="1">
      <alignment horizontal="center"/>
      <protection/>
    </xf>
    <xf numFmtId="3" fontId="13" fillId="0" borderId="6" xfId="23" applyNumberFormat="1" applyFont="1" applyFill="1" applyBorder="1" applyAlignment="1">
      <alignment horizontal="right"/>
      <protection/>
    </xf>
    <xf numFmtId="4" fontId="13" fillId="0" borderId="6" xfId="23" applyNumberFormat="1" applyFont="1" applyFill="1" applyBorder="1" applyAlignment="1">
      <alignment horizontal="right"/>
      <protection/>
    </xf>
    <xf numFmtId="0" fontId="13" fillId="0" borderId="5" xfId="23" applyFont="1" applyFill="1" applyBorder="1" applyAlignment="1">
      <alignment horizontal="left" wrapText="1"/>
      <protection/>
    </xf>
    <xf numFmtId="3" fontId="7" fillId="0" borderId="2" xfId="23" applyNumberFormat="1" applyFont="1" applyFill="1" applyBorder="1">
      <alignment/>
      <protection/>
    </xf>
    <xf numFmtId="0" fontId="7" fillId="0" borderId="49" xfId="23" applyFont="1" applyFill="1" applyBorder="1">
      <alignment/>
      <protection/>
    </xf>
    <xf numFmtId="0" fontId="4" fillId="0" borderId="47" xfId="23" applyFont="1" applyFill="1" applyBorder="1" applyAlignment="1">
      <alignment horizontal="center"/>
      <protection/>
    </xf>
    <xf numFmtId="3" fontId="4" fillId="0" borderId="47" xfId="23" applyNumberFormat="1" applyFont="1" applyFill="1" applyBorder="1">
      <alignment/>
      <protection/>
    </xf>
    <xf numFmtId="0" fontId="2" fillId="0" borderId="0" xfId="23" applyFont="1" applyFill="1" applyAlignment="1">
      <alignment horizontal="left" wrapText="1"/>
      <protection/>
    </xf>
    <xf numFmtId="49" fontId="2" fillId="0" borderId="0" xfId="23" applyNumberFormat="1" applyFont="1" applyFill="1" applyAlignment="1">
      <alignment horizontal="center"/>
      <protection/>
    </xf>
    <xf numFmtId="3" fontId="2" fillId="0" borderId="0" xfId="23" applyNumberFormat="1" applyFont="1" applyFill="1">
      <alignment/>
      <protection/>
    </xf>
    <xf numFmtId="4" fontId="2" fillId="0" borderId="0" xfId="23" applyNumberFormat="1" applyFont="1" applyFill="1">
      <alignment/>
      <protection/>
    </xf>
    <xf numFmtId="0" fontId="2" fillId="0" borderId="0" xfId="23" applyFont="1" applyAlignment="1">
      <alignment horizontal="left" wrapText="1"/>
      <protection/>
    </xf>
    <xf numFmtId="0" fontId="4" fillId="0" borderId="6" xfId="23" applyFont="1" applyBorder="1" applyAlignment="1">
      <alignment horizontal="center" vertical="center" wrapText="1"/>
      <protection/>
    </xf>
    <xf numFmtId="0" fontId="4" fillId="0" borderId="0" xfId="23" applyFont="1" applyAlignment="1">
      <alignment horizontal="center" wrapText="1"/>
      <protection/>
    </xf>
    <xf numFmtId="0" fontId="4" fillId="0" borderId="47" xfId="23" applyFont="1" applyBorder="1" applyAlignment="1">
      <alignment horizontal="center" vertical="center" wrapText="1"/>
      <protection/>
    </xf>
    <xf numFmtId="0" fontId="13" fillId="0" borderId="6" xfId="23" applyFont="1" applyBorder="1" applyAlignment="1">
      <alignment horizontal="center"/>
      <protection/>
    </xf>
    <xf numFmtId="49" fontId="13" fillId="0" borderId="6" xfId="23" applyNumberFormat="1" applyFont="1" applyBorder="1" applyAlignment="1">
      <alignment horizontal="center"/>
      <protection/>
    </xf>
    <xf numFmtId="0" fontId="13" fillId="0" borderId="0" xfId="23" applyFont="1" applyAlignment="1">
      <alignment horizontal="center"/>
      <protection/>
    </xf>
    <xf numFmtId="0" fontId="13" fillId="0" borderId="62" xfId="23" applyFont="1" applyBorder="1" applyAlignment="1">
      <alignment horizontal="center"/>
      <protection/>
    </xf>
    <xf numFmtId="0" fontId="13" fillId="0" borderId="63" xfId="23" applyFont="1" applyBorder="1" applyAlignment="1">
      <alignment horizontal="center"/>
      <protection/>
    </xf>
    <xf numFmtId="49" fontId="13" fillId="0" borderId="63" xfId="23" applyNumberFormat="1" applyFont="1" applyBorder="1" applyAlignment="1">
      <alignment horizontal="center"/>
      <protection/>
    </xf>
    <xf numFmtId="49" fontId="13" fillId="0" borderId="5" xfId="23" applyNumberFormat="1" applyFont="1" applyBorder="1" applyAlignment="1">
      <alignment horizontal="center"/>
      <protection/>
    </xf>
    <xf numFmtId="0" fontId="13" fillId="0" borderId="5" xfId="23" applyFont="1" applyBorder="1" applyAlignment="1">
      <alignment horizontal="center"/>
      <protection/>
    </xf>
    <xf numFmtId="0" fontId="5" fillId="0" borderId="50" xfId="23" applyFont="1" applyBorder="1" applyAlignment="1">
      <alignment horizontal="center"/>
      <protection/>
    </xf>
    <xf numFmtId="0" fontId="6" fillId="0" borderId="4" xfId="23" applyFont="1" applyBorder="1" applyAlignment="1">
      <alignment horizontal="center"/>
      <protection/>
    </xf>
    <xf numFmtId="49" fontId="6" fillId="0" borderId="4" xfId="23" applyNumberFormat="1" applyFont="1" applyBorder="1" applyAlignment="1">
      <alignment horizontal="center"/>
      <protection/>
    </xf>
    <xf numFmtId="49" fontId="6" fillId="0" borderId="9" xfId="23" applyNumberFormat="1" applyFont="1" applyBorder="1" applyAlignment="1">
      <alignment horizontal="center"/>
      <protection/>
    </xf>
    <xf numFmtId="0" fontId="6" fillId="0" borderId="9" xfId="23" applyFont="1" applyBorder="1" applyAlignment="1">
      <alignment horizontal="center"/>
      <protection/>
    </xf>
    <xf numFmtId="0" fontId="6" fillId="0" borderId="10" xfId="23" applyFont="1" applyBorder="1" applyAlignment="1">
      <alignment horizontal="center"/>
      <protection/>
    </xf>
    <xf numFmtId="43" fontId="4" fillId="0" borderId="2" xfId="15" applyFont="1" applyBorder="1" applyAlignment="1">
      <alignment horizontal="center" vertical="center" wrapText="1"/>
    </xf>
    <xf numFmtId="43" fontId="4" fillId="0" borderId="49" xfId="15" applyFont="1" applyBorder="1" applyAlignment="1">
      <alignment horizontal="center" vertical="center" wrapText="1"/>
    </xf>
    <xf numFmtId="49" fontId="13" fillId="0" borderId="6" xfId="23" applyNumberFormat="1" applyFont="1" applyFill="1" applyBorder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49" fontId="4" fillId="0" borderId="64" xfId="23" applyNumberFormat="1" applyFont="1" applyBorder="1" applyAlignment="1">
      <alignment horizontal="left" vertical="center" wrapText="1"/>
      <protection/>
    </xf>
    <xf numFmtId="3" fontId="4" fillId="0" borderId="5" xfId="23" applyNumberFormat="1" applyFont="1" applyFill="1" applyBorder="1" applyAlignment="1">
      <alignment horizontal="right" vertical="center"/>
      <protection/>
    </xf>
    <xf numFmtId="3" fontId="4" fillId="0" borderId="5" xfId="23" applyNumberFormat="1" applyFont="1" applyBorder="1" applyAlignment="1">
      <alignment horizontal="right" vertical="center"/>
      <protection/>
    </xf>
    <xf numFmtId="3" fontId="4" fillId="0" borderId="14" xfId="23" applyNumberFormat="1" applyFont="1" applyBorder="1" applyAlignment="1">
      <alignment horizontal="right" vertical="center"/>
      <protection/>
    </xf>
    <xf numFmtId="0" fontId="2" fillId="0" borderId="0" xfId="23" applyFont="1" applyAlignment="1">
      <alignment vertical="center"/>
      <protection/>
    </xf>
    <xf numFmtId="49" fontId="4" fillId="0" borderId="30" xfId="23" applyNumberFormat="1" applyFont="1" applyBorder="1" applyAlignment="1">
      <alignment horizontal="left" vertical="center" wrapText="1"/>
      <protection/>
    </xf>
    <xf numFmtId="49" fontId="4" fillId="0" borderId="2" xfId="23" applyNumberFormat="1" applyFont="1" applyBorder="1" applyAlignment="1">
      <alignment horizontal="left" vertical="center" wrapText="1"/>
      <protection/>
    </xf>
    <xf numFmtId="3" fontId="4" fillId="0" borderId="2" xfId="23" applyNumberFormat="1" applyFont="1" applyFill="1" applyBorder="1" applyAlignment="1">
      <alignment horizontal="right" vertical="center"/>
      <protection/>
    </xf>
    <xf numFmtId="3" fontId="4" fillId="0" borderId="2" xfId="23" applyNumberFormat="1" applyFont="1" applyBorder="1" applyAlignment="1">
      <alignment horizontal="right" vertical="center"/>
      <protection/>
    </xf>
    <xf numFmtId="3" fontId="4" fillId="0" borderId="33" xfId="23" applyNumberFormat="1" applyFont="1" applyBorder="1" applyAlignment="1">
      <alignment horizontal="right" vertical="center"/>
      <protection/>
    </xf>
    <xf numFmtId="0" fontId="2" fillId="0" borderId="61" xfId="23" applyFont="1" applyBorder="1" applyAlignment="1">
      <alignment horizontal="left" vertical="center" wrapText="1"/>
      <protection/>
    </xf>
    <xf numFmtId="3" fontId="4" fillId="0" borderId="8" xfId="23" applyNumberFormat="1" applyFont="1" applyBorder="1" applyAlignment="1">
      <alignment horizontal="right" vertical="center"/>
      <protection/>
    </xf>
    <xf numFmtId="3" fontId="4" fillId="0" borderId="57" xfId="23" applyNumberFormat="1" applyFont="1" applyBorder="1" applyAlignment="1">
      <alignment horizontal="right" vertical="center"/>
      <protection/>
    </xf>
    <xf numFmtId="49" fontId="2" fillId="0" borderId="65" xfId="23" applyNumberFormat="1" applyFont="1" applyBorder="1" applyAlignment="1">
      <alignment horizontal="center" wrapText="1"/>
      <protection/>
    </xf>
    <xf numFmtId="49" fontId="2" fillId="0" borderId="8" xfId="23" applyNumberFormat="1" applyFont="1" applyBorder="1" applyAlignment="1">
      <alignment horizontal="center" wrapText="1"/>
      <protection/>
    </xf>
    <xf numFmtId="0" fontId="2" fillId="0" borderId="8" xfId="23" applyFont="1" applyBorder="1" applyAlignment="1">
      <alignment horizontal="left" wrapText="1"/>
      <protection/>
    </xf>
    <xf numFmtId="49" fontId="2" fillId="0" borderId="8" xfId="23" applyNumberFormat="1" applyFont="1" applyBorder="1" applyAlignment="1">
      <alignment horizontal="left" wrapText="1"/>
      <protection/>
    </xf>
    <xf numFmtId="0" fontId="2" fillId="0" borderId="8" xfId="23" applyFont="1" applyBorder="1" applyAlignment="1">
      <alignment horizontal="center" wrapText="1"/>
      <protection/>
    </xf>
    <xf numFmtId="3" fontId="2" fillId="0" borderId="8" xfId="23" applyNumberFormat="1" applyFont="1" applyBorder="1" applyAlignment="1">
      <alignment horizontal="right"/>
      <protection/>
    </xf>
    <xf numFmtId="3" fontId="2" fillId="0" borderId="57" xfId="23" applyNumberFormat="1" applyFont="1" applyBorder="1" applyAlignment="1">
      <alignment horizontal="right"/>
      <protection/>
    </xf>
    <xf numFmtId="0" fontId="5" fillId="0" borderId="30" xfId="23" applyFont="1" applyBorder="1" applyAlignment="1">
      <alignment horizontal="left"/>
      <protection/>
    </xf>
    <xf numFmtId="0" fontId="6" fillId="0" borderId="48" xfId="23" applyFont="1" applyBorder="1" applyAlignment="1">
      <alignment horizontal="center"/>
      <protection/>
    </xf>
    <xf numFmtId="0" fontId="6" fillId="0" borderId="2" xfId="23" applyFont="1" applyBorder="1" applyAlignment="1">
      <alignment horizontal="center"/>
      <protection/>
    </xf>
    <xf numFmtId="49" fontId="6" fillId="0" borderId="2" xfId="23" applyNumberFormat="1" applyFont="1" applyBorder="1" applyAlignment="1">
      <alignment horizontal="center"/>
      <protection/>
    </xf>
    <xf numFmtId="0" fontId="2" fillId="0" borderId="0" xfId="0" applyFont="1" applyFill="1" applyAlignment="1">
      <alignment horizontal="left" vertical="center" wrapText="1"/>
    </xf>
    <xf numFmtId="43" fontId="4" fillId="0" borderId="48" xfId="15" applyFont="1" applyBorder="1" applyAlignment="1">
      <alignment horizontal="center" vertical="center" wrapText="1"/>
    </xf>
    <xf numFmtId="0" fontId="6" fillId="0" borderId="33" xfId="23" applyFont="1" applyBorder="1" applyAlignment="1">
      <alignment horizontal="center"/>
      <protection/>
    </xf>
    <xf numFmtId="49" fontId="4" fillId="0" borderId="61" xfId="23" applyNumberFormat="1" applyFont="1" applyBorder="1" applyAlignment="1">
      <alignment horizontal="left" vertical="center" wrapText="1"/>
      <protection/>
    </xf>
    <xf numFmtId="3" fontId="4" fillId="0" borderId="8" xfId="23" applyNumberFormat="1" applyFont="1" applyFill="1" applyBorder="1" applyAlignment="1">
      <alignment horizontal="right" vertical="center"/>
      <protection/>
    </xf>
    <xf numFmtId="0" fontId="2" fillId="0" borderId="30" xfId="23" applyFont="1" applyBorder="1" applyAlignment="1">
      <alignment horizontal="left"/>
      <protection/>
    </xf>
    <xf numFmtId="0" fontId="2" fillId="0" borderId="2" xfId="23" applyFont="1" applyBorder="1" applyAlignment="1">
      <alignment horizontal="left" vertical="center" wrapText="1"/>
      <protection/>
    </xf>
    <xf numFmtId="49" fontId="2" fillId="0" borderId="52" xfId="23" applyNumberFormat="1" applyFont="1" applyBorder="1" applyAlignment="1">
      <alignment horizontal="center" wrapText="1"/>
      <protection/>
    </xf>
    <xf numFmtId="49" fontId="2" fillId="0" borderId="47" xfId="23" applyNumberFormat="1" applyFont="1" applyBorder="1" applyAlignment="1">
      <alignment horizontal="center" wrapText="1"/>
      <protection/>
    </xf>
    <xf numFmtId="0" fontId="2" fillId="0" borderId="47" xfId="23" applyFont="1" applyBorder="1" applyAlignment="1">
      <alignment horizontal="left" wrapText="1"/>
      <protection/>
    </xf>
    <xf numFmtId="49" fontId="2" fillId="0" borderId="47" xfId="23" applyNumberFormat="1" applyFont="1" applyBorder="1" applyAlignment="1">
      <alignment horizontal="left" wrapText="1"/>
      <protection/>
    </xf>
    <xf numFmtId="0" fontId="2" fillId="0" borderId="47" xfId="23" applyFont="1" applyBorder="1" applyAlignment="1">
      <alignment horizontal="center" wrapText="1"/>
      <protection/>
    </xf>
    <xf numFmtId="3" fontId="2" fillId="0" borderId="47" xfId="23" applyNumberFormat="1" applyFont="1" applyBorder="1" applyAlignment="1">
      <alignment horizontal="right"/>
      <protection/>
    </xf>
    <xf numFmtId="3" fontId="2" fillId="0" borderId="53" xfId="23" applyNumberFormat="1" applyFont="1" applyBorder="1" applyAlignment="1">
      <alignment horizontal="right"/>
      <protection/>
    </xf>
    <xf numFmtId="0" fontId="13" fillId="0" borderId="66" xfId="23" applyFont="1" applyBorder="1" applyAlignment="1">
      <alignment horizontal="center"/>
      <protection/>
    </xf>
    <xf numFmtId="0" fontId="13" fillId="0" borderId="58" xfId="23" applyFont="1" applyBorder="1" applyAlignment="1">
      <alignment horizontal="center"/>
      <protection/>
    </xf>
    <xf numFmtId="49" fontId="13" fillId="0" borderId="58" xfId="23" applyNumberFormat="1" applyFont="1" applyBorder="1" applyAlignment="1">
      <alignment horizontal="center"/>
      <protection/>
    </xf>
    <xf numFmtId="0" fontId="13" fillId="0" borderId="59" xfId="23" applyFont="1" applyBorder="1" applyAlignment="1">
      <alignment horizontal="center"/>
      <protection/>
    </xf>
    <xf numFmtId="3" fontId="4" fillId="0" borderId="47" xfId="23" applyNumberFormat="1" applyFont="1" applyBorder="1" applyAlignment="1">
      <alignment horizontal="right"/>
      <protection/>
    </xf>
    <xf numFmtId="3" fontId="4" fillId="0" borderId="6" xfId="23" applyNumberFormat="1" applyFont="1" applyBorder="1" applyAlignment="1">
      <alignment horizontal="right"/>
      <protection/>
    </xf>
    <xf numFmtId="3" fontId="4" fillId="0" borderId="6" xfId="23" applyNumberFormat="1" applyFont="1" applyBorder="1" applyAlignment="1">
      <alignment horizontal="right" wrapText="1"/>
      <protection/>
    </xf>
    <xf numFmtId="3" fontId="4" fillId="0" borderId="0" xfId="23" applyNumberFormat="1" applyFont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4" fillId="0" borderId="6" xfId="23" applyFont="1" applyFill="1" applyBorder="1" applyAlignment="1">
      <alignment horizontal="left" vertical="center" wrapText="1"/>
      <protection/>
    </xf>
    <xf numFmtId="0" fontId="4" fillId="0" borderId="6" xfId="23" applyFont="1" applyBorder="1" applyAlignment="1">
      <alignment horizontal="left" vertical="center" wrapText="1"/>
      <protection/>
    </xf>
    <xf numFmtId="0" fontId="7" fillId="0" borderId="47" xfId="23" applyFont="1" applyBorder="1" applyAlignment="1">
      <alignment horizontal="center"/>
      <protection/>
    </xf>
    <xf numFmtId="49" fontId="2" fillId="0" borderId="6" xfId="23" applyNumberFormat="1" applyFont="1" applyBorder="1" applyAlignment="1">
      <alignment horizontal="center"/>
      <protection/>
    </xf>
    <xf numFmtId="0" fontId="2" fillId="0" borderId="6" xfId="23" applyFont="1" applyBorder="1" applyAlignment="1">
      <alignment horizontal="center" vertical="center" wrapText="1"/>
      <protection/>
    </xf>
    <xf numFmtId="3" fontId="2" fillId="0" borderId="6" xfId="23" applyNumberFormat="1" applyFont="1" applyBorder="1" applyAlignment="1">
      <alignment horizontal="right" wrapText="1"/>
      <protection/>
    </xf>
    <xf numFmtId="3" fontId="2" fillId="0" borderId="6" xfId="23" applyNumberFormat="1" applyFont="1" applyBorder="1" applyAlignment="1">
      <alignment horizontal="right"/>
      <protection/>
    </xf>
    <xf numFmtId="0" fontId="2" fillId="0" borderId="6" xfId="23" applyFont="1" applyFill="1" applyBorder="1" applyAlignment="1">
      <alignment wrapText="1"/>
      <protection/>
    </xf>
    <xf numFmtId="49" fontId="2" fillId="0" borderId="6" xfId="23" applyNumberFormat="1" applyFont="1" applyBorder="1" applyAlignment="1">
      <alignment horizontal="left"/>
      <protection/>
    </xf>
    <xf numFmtId="3" fontId="2" fillId="0" borderId="6" xfId="23" applyNumberFormat="1" applyFont="1" applyBorder="1" applyAlignment="1">
      <alignment/>
      <protection/>
    </xf>
    <xf numFmtId="3" fontId="4" fillId="0" borderId="6" xfId="23" applyNumberFormat="1" applyFont="1" applyBorder="1" applyAlignment="1">
      <alignment/>
      <protection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3" fontId="4" fillId="0" borderId="6" xfId="23" applyNumberFormat="1" applyFont="1" applyBorder="1">
      <alignment/>
      <protection/>
    </xf>
    <xf numFmtId="0" fontId="2" fillId="0" borderId="6" xfId="23" applyFont="1" applyBorder="1" applyAlignment="1">
      <alignment horizontal="center"/>
      <protection/>
    </xf>
    <xf numFmtId="0" fontId="2" fillId="0" borderId="48" xfId="23" applyFont="1" applyBorder="1" applyAlignment="1">
      <alignment horizontal="center"/>
      <protection/>
    </xf>
    <xf numFmtId="3" fontId="2" fillId="0" borderId="6" xfId="23" applyNumberFormat="1" applyFont="1" applyBorder="1">
      <alignment/>
      <protection/>
    </xf>
    <xf numFmtId="0" fontId="7" fillId="0" borderId="6" xfId="23" applyFont="1" applyBorder="1" applyAlignment="1">
      <alignment horizontal="center" vertical="center" wrapText="1"/>
      <protection/>
    </xf>
    <xf numFmtId="3" fontId="7" fillId="0" borderId="49" xfId="23" applyNumberFormat="1" applyFont="1" applyBorder="1" applyAlignment="1">
      <alignment/>
      <protection/>
    </xf>
    <xf numFmtId="3" fontId="7" fillId="0" borderId="6" xfId="23" applyNumberFormat="1" applyFont="1" applyBorder="1">
      <alignment/>
      <protection/>
    </xf>
    <xf numFmtId="3" fontId="7" fillId="0" borderId="0" xfId="23" applyNumberFormat="1" applyFont="1">
      <alignment/>
      <protection/>
    </xf>
    <xf numFmtId="0" fontId="7" fillId="0" borderId="0" xfId="23" applyFont="1">
      <alignment/>
      <protection/>
    </xf>
    <xf numFmtId="3" fontId="7" fillId="0" borderId="6" xfId="23" applyNumberFormat="1" applyFont="1" applyBorder="1" applyAlignment="1">
      <alignment horizontal="right"/>
      <protection/>
    </xf>
    <xf numFmtId="0" fontId="2" fillId="0" borderId="0" xfId="23" applyFont="1" applyAlignment="1">
      <alignment horizontal="left"/>
      <protection/>
    </xf>
    <xf numFmtId="0" fontId="2" fillId="0" borderId="0" xfId="0" applyFont="1" applyBorder="1" applyAlignment="1">
      <alignment/>
    </xf>
    <xf numFmtId="4" fontId="2" fillId="0" borderId="8" xfId="23" applyNumberFormat="1" applyFont="1" applyFill="1" applyBorder="1" applyAlignment="1">
      <alignment horizontal="center"/>
      <protection/>
    </xf>
    <xf numFmtId="4" fontId="2" fillId="0" borderId="47" xfId="23" applyNumberFormat="1" applyFont="1" applyFill="1" applyBorder="1" applyAlignment="1">
      <alignment horizontal="center"/>
      <protection/>
    </xf>
    <xf numFmtId="49" fontId="5" fillId="0" borderId="30" xfId="23" applyNumberFormat="1" applyFont="1" applyFill="1" applyBorder="1" applyAlignment="1">
      <alignment horizontal="left"/>
      <protection/>
    </xf>
    <xf numFmtId="49" fontId="5" fillId="0" borderId="2" xfId="23" applyNumberFormat="1" applyFont="1" applyFill="1" applyBorder="1" applyAlignment="1">
      <alignment horizontal="left"/>
      <protection/>
    </xf>
    <xf numFmtId="49" fontId="5" fillId="0" borderId="33" xfId="23" applyNumberFormat="1" applyFont="1" applyFill="1" applyBorder="1" applyAlignment="1">
      <alignment horizontal="left"/>
      <protection/>
    </xf>
    <xf numFmtId="49" fontId="4" fillId="0" borderId="5" xfId="23" applyNumberFormat="1" applyFont="1" applyFill="1" applyBorder="1" applyAlignment="1">
      <alignment horizontal="center"/>
      <protection/>
    </xf>
    <xf numFmtId="3" fontId="4" fillId="0" borderId="5" xfId="23" applyNumberFormat="1" applyFont="1" applyFill="1" applyBorder="1" applyAlignment="1">
      <alignment horizontal="center"/>
      <protection/>
    </xf>
    <xf numFmtId="0" fontId="4" fillId="0" borderId="6" xfId="23" applyFont="1" applyFill="1" applyBorder="1" applyAlignment="1">
      <alignment horizontal="left" wrapText="1"/>
      <protection/>
    </xf>
    <xf numFmtId="0" fontId="4" fillId="0" borderId="5" xfId="23" applyFont="1" applyFill="1" applyBorder="1" applyAlignment="1">
      <alignment horizontal="center" wrapText="1"/>
      <protection/>
    </xf>
    <xf numFmtId="49" fontId="2" fillId="0" borderId="5" xfId="23" applyNumberFormat="1" applyFont="1" applyFill="1" applyBorder="1" applyAlignment="1">
      <alignment horizontal="center"/>
      <protection/>
    </xf>
    <xf numFmtId="49" fontId="2" fillId="0" borderId="8" xfId="23" applyNumberFormat="1" applyFont="1" applyFill="1" applyBorder="1" applyAlignment="1">
      <alignment horizontal="center"/>
      <protection/>
    </xf>
    <xf numFmtId="49" fontId="2" fillId="0" borderId="47" xfId="23" applyNumberFormat="1" applyFont="1" applyFill="1" applyBorder="1" applyAlignment="1">
      <alignment horizontal="center"/>
      <protection/>
    </xf>
    <xf numFmtId="3" fontId="2" fillId="0" borderId="5" xfId="23" applyNumberFormat="1" applyFont="1" applyFill="1" applyBorder="1" applyAlignment="1">
      <alignment horizontal="right"/>
      <protection/>
    </xf>
    <xf numFmtId="3" fontId="2" fillId="0" borderId="8" xfId="23" applyNumberFormat="1" applyFont="1" applyFill="1" applyBorder="1" applyAlignment="1">
      <alignment horizontal="right"/>
      <protection/>
    </xf>
    <xf numFmtId="3" fontId="2" fillId="0" borderId="47" xfId="23" applyNumberFormat="1" applyFont="1" applyFill="1" applyBorder="1" applyAlignment="1">
      <alignment horizontal="right"/>
      <protection/>
    </xf>
    <xf numFmtId="0" fontId="2" fillId="0" borderId="0" xfId="23" applyFont="1" applyFill="1" applyAlignment="1">
      <alignment/>
      <protection/>
    </xf>
    <xf numFmtId="0" fontId="2" fillId="0" borderId="0" xfId="23" applyFont="1" applyFill="1" applyAlignment="1">
      <alignment horizontal="left"/>
      <protection/>
    </xf>
    <xf numFmtId="3" fontId="7" fillId="0" borderId="5" xfId="23" applyNumberFormat="1" applyFont="1" applyBorder="1" applyAlignment="1">
      <alignment horizontal="center"/>
      <protection/>
    </xf>
    <xf numFmtId="3" fontId="7" fillId="0" borderId="8" xfId="23" applyNumberFormat="1" applyFont="1" applyBorder="1" applyAlignment="1">
      <alignment horizontal="center"/>
      <protection/>
    </xf>
    <xf numFmtId="3" fontId="7" fillId="0" borderId="47" xfId="23" applyNumberFormat="1" applyFont="1" applyBorder="1" applyAlignment="1">
      <alignment horizontal="center"/>
      <protection/>
    </xf>
    <xf numFmtId="0" fontId="2" fillId="0" borderId="48" xfId="23" applyFont="1" applyBorder="1" applyAlignment="1">
      <alignment horizontal="left" wrapText="1"/>
      <protection/>
    </xf>
    <xf numFmtId="0" fontId="2" fillId="0" borderId="2" xfId="23" applyFont="1" applyBorder="1" applyAlignment="1">
      <alignment/>
      <protection/>
    </xf>
    <xf numFmtId="0" fontId="2" fillId="0" borderId="49" xfId="23" applyFont="1" applyBorder="1" applyAlignment="1">
      <alignment/>
      <protection/>
    </xf>
    <xf numFmtId="0" fontId="7" fillId="0" borderId="5" xfId="23" applyFont="1" applyBorder="1" applyAlignment="1">
      <alignment horizontal="center" vertical="center"/>
      <protection/>
    </xf>
    <xf numFmtId="0" fontId="7" fillId="0" borderId="8" xfId="23" applyFont="1" applyBorder="1" applyAlignment="1">
      <alignment horizontal="center" vertical="center"/>
      <protection/>
    </xf>
    <xf numFmtId="0" fontId="7" fillId="0" borderId="47" xfId="23" applyFont="1" applyBorder="1" applyAlignment="1">
      <alignment horizontal="center" vertical="center"/>
      <protection/>
    </xf>
    <xf numFmtId="0" fontId="7" fillId="0" borderId="5" xfId="23" applyFont="1" applyBorder="1" applyAlignment="1">
      <alignment horizontal="left" vertical="center"/>
      <protection/>
    </xf>
    <xf numFmtId="0" fontId="7" fillId="0" borderId="8" xfId="23" applyFont="1" applyBorder="1" applyAlignment="1">
      <alignment horizontal="left" vertical="center"/>
      <protection/>
    </xf>
    <xf numFmtId="0" fontId="7" fillId="0" borderId="47" xfId="23" applyFont="1" applyBorder="1" applyAlignment="1">
      <alignment horizontal="left" vertical="center"/>
      <protection/>
    </xf>
    <xf numFmtId="0" fontId="7" fillId="0" borderId="62" xfId="23" applyFont="1" applyBorder="1" applyAlignment="1">
      <alignment horizontal="left" vertical="center" wrapText="1"/>
      <protection/>
    </xf>
    <xf numFmtId="0" fontId="7" fillId="0" borderId="63" xfId="23" applyFont="1" applyBorder="1" applyAlignment="1">
      <alignment horizontal="left" vertical="center" wrapText="1"/>
      <protection/>
    </xf>
    <xf numFmtId="0" fontId="7" fillId="0" borderId="60" xfId="23" applyFont="1" applyBorder="1" applyAlignment="1">
      <alignment horizontal="left" vertical="center" wrapText="1"/>
      <protection/>
    </xf>
    <xf numFmtId="0" fontId="7" fillId="0" borderId="0" xfId="23" applyFont="1" applyBorder="1" applyAlignment="1">
      <alignment horizontal="left" vertical="center" wrapText="1"/>
      <protection/>
    </xf>
    <xf numFmtId="0" fontId="7" fillId="0" borderId="67" xfId="23" applyFont="1" applyBorder="1" applyAlignment="1">
      <alignment horizontal="left" vertical="center" wrapText="1"/>
      <protection/>
    </xf>
    <xf numFmtId="0" fontId="7" fillId="0" borderId="1" xfId="23" applyFont="1" applyBorder="1" applyAlignment="1">
      <alignment horizontal="left" vertical="center" wrapText="1"/>
      <protection/>
    </xf>
    <xf numFmtId="0" fontId="4" fillId="0" borderId="6" xfId="23" applyFont="1" applyBorder="1" applyAlignment="1">
      <alignment horizontal="center" vertical="center"/>
      <protection/>
    </xf>
    <xf numFmtId="0" fontId="4" fillId="0" borderId="6" xfId="23" applyFont="1" applyBorder="1" applyAlignment="1">
      <alignment horizontal="left" vertical="center"/>
      <protection/>
    </xf>
    <xf numFmtId="3" fontId="4" fillId="0" borderId="5" xfId="23" applyNumberFormat="1" applyFont="1" applyBorder="1" applyAlignment="1">
      <alignment horizontal="center"/>
      <protection/>
    </xf>
    <xf numFmtId="3" fontId="4" fillId="0" borderId="8" xfId="23" applyNumberFormat="1" applyFont="1" applyBorder="1" applyAlignment="1">
      <alignment horizontal="center"/>
      <protection/>
    </xf>
    <xf numFmtId="3" fontId="4" fillId="0" borderId="47" xfId="23" applyNumberFormat="1" applyFont="1" applyBorder="1" applyAlignment="1">
      <alignment horizontal="center"/>
      <protection/>
    </xf>
    <xf numFmtId="49" fontId="4" fillId="0" borderId="6" xfId="23" applyNumberFormat="1" applyFont="1" applyBorder="1" applyAlignment="1">
      <alignment horizontal="left" vertical="center"/>
      <protection/>
    </xf>
    <xf numFmtId="3" fontId="4" fillId="0" borderId="5" xfId="23" applyNumberFormat="1" applyFont="1" applyBorder="1" applyAlignment="1">
      <alignment horizontal="right"/>
      <protection/>
    </xf>
    <xf numFmtId="3" fontId="4" fillId="0" borderId="8" xfId="23" applyNumberFormat="1" applyFont="1" applyBorder="1" applyAlignment="1">
      <alignment horizontal="right"/>
      <protection/>
    </xf>
    <xf numFmtId="3" fontId="4" fillId="0" borderId="47" xfId="23" applyNumberFormat="1" applyFont="1" applyBorder="1" applyAlignment="1">
      <alignment horizontal="right"/>
      <protection/>
    </xf>
    <xf numFmtId="0" fontId="2" fillId="0" borderId="6" xfId="23" applyFont="1" applyBorder="1" applyAlignment="1">
      <alignment horizontal="left"/>
      <protection/>
    </xf>
    <xf numFmtId="0" fontId="2" fillId="0" borderId="6" xfId="23" applyFont="1" applyBorder="1" applyAlignment="1">
      <alignment/>
      <protection/>
    </xf>
    <xf numFmtId="3" fontId="2" fillId="0" borderId="5" xfId="23" applyNumberFormat="1" applyFont="1" applyFill="1" applyBorder="1" applyAlignment="1">
      <alignment horizontal="center"/>
      <protection/>
    </xf>
    <xf numFmtId="3" fontId="2" fillId="0" borderId="8" xfId="23" applyNumberFormat="1" applyFont="1" applyFill="1" applyBorder="1" applyAlignment="1">
      <alignment horizontal="center"/>
      <protection/>
    </xf>
    <xf numFmtId="3" fontId="2" fillId="0" borderId="47" xfId="23" applyNumberFormat="1" applyFont="1" applyFill="1" applyBorder="1" applyAlignment="1">
      <alignment horizontal="center"/>
      <protection/>
    </xf>
    <xf numFmtId="49" fontId="2" fillId="0" borderId="48" xfId="23" applyNumberFormat="1" applyFont="1" applyBorder="1" applyAlignment="1">
      <alignment horizontal="center"/>
      <protection/>
    </xf>
    <xf numFmtId="49" fontId="2" fillId="0" borderId="2" xfId="23" applyNumberFormat="1" applyFont="1" applyBorder="1" applyAlignment="1">
      <alignment horizontal="center"/>
      <protection/>
    </xf>
    <xf numFmtId="49" fontId="2" fillId="0" borderId="5" xfId="23" applyNumberFormat="1" applyFont="1" applyFill="1" applyBorder="1" applyAlignment="1">
      <alignment horizontal="left"/>
      <protection/>
    </xf>
    <xf numFmtId="49" fontId="2" fillId="0" borderId="8" xfId="23" applyNumberFormat="1" applyFont="1" applyFill="1" applyBorder="1" applyAlignment="1">
      <alignment horizontal="left"/>
      <protection/>
    </xf>
    <xf numFmtId="49" fontId="2" fillId="0" borderId="47" xfId="23" applyNumberFormat="1" applyFont="1" applyFill="1" applyBorder="1" applyAlignment="1">
      <alignment horizontal="left"/>
      <protection/>
    </xf>
    <xf numFmtId="0" fontId="4" fillId="0" borderId="60" xfId="23" applyFont="1" applyFill="1" applyBorder="1" applyAlignment="1">
      <alignment horizontal="left" vertical="center" wrapText="1"/>
      <protection/>
    </xf>
    <xf numFmtId="0" fontId="4" fillId="0" borderId="0" xfId="23" applyFont="1" applyFill="1" applyBorder="1" applyAlignment="1">
      <alignment horizontal="left" vertical="center" wrapText="1"/>
      <protection/>
    </xf>
    <xf numFmtId="0" fontId="4" fillId="0" borderId="67" xfId="23" applyFont="1" applyFill="1" applyBorder="1" applyAlignment="1">
      <alignment horizontal="left" vertical="center" wrapText="1"/>
      <protection/>
    </xf>
    <xf numFmtId="0" fontId="4" fillId="0" borderId="1" xfId="23" applyFont="1" applyFill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4" fillId="0" borderId="61" xfId="23" applyFont="1" applyBorder="1" applyAlignment="1">
      <alignment horizontal="lef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0" fontId="4" fillId="0" borderId="68" xfId="23" applyFont="1" applyBorder="1" applyAlignment="1">
      <alignment horizontal="left" vertical="center" wrapText="1"/>
      <protection/>
    </xf>
    <xf numFmtId="49" fontId="2" fillId="0" borderId="6" xfId="23" applyNumberFormat="1" applyFont="1" applyBorder="1" applyAlignment="1">
      <alignment horizontal="center"/>
      <protection/>
    </xf>
    <xf numFmtId="0" fontId="2" fillId="0" borderId="6" xfId="23" applyFont="1" applyFill="1" applyBorder="1" applyAlignment="1">
      <alignment horizontal="left" wrapText="1"/>
      <protection/>
    </xf>
    <xf numFmtId="49" fontId="2" fillId="0" borderId="6" xfId="23" applyNumberFormat="1" applyFont="1" applyFill="1" applyBorder="1" applyAlignment="1">
      <alignment horizontal="left" wrapText="1"/>
      <protection/>
    </xf>
    <xf numFmtId="3" fontId="2" fillId="0" borderId="5" xfId="23" applyNumberFormat="1" applyFont="1" applyBorder="1" applyAlignment="1">
      <alignment horizontal="center"/>
      <protection/>
    </xf>
    <xf numFmtId="3" fontId="2" fillId="0" borderId="8" xfId="23" applyNumberFormat="1" applyFont="1" applyBorder="1" applyAlignment="1">
      <alignment horizontal="center"/>
      <protection/>
    </xf>
    <xf numFmtId="3" fontId="2" fillId="0" borderId="47" xfId="23" applyNumberFormat="1" applyFont="1" applyBorder="1" applyAlignment="1">
      <alignment horizontal="center"/>
      <protection/>
    </xf>
    <xf numFmtId="49" fontId="4" fillId="0" borderId="69" xfId="23" applyNumberFormat="1" applyFont="1" applyBorder="1" applyAlignment="1">
      <alignment horizontal="left" vertical="center" wrapText="1"/>
      <protection/>
    </xf>
    <xf numFmtId="49" fontId="4" fillId="0" borderId="63" xfId="23" applyNumberFormat="1" applyFont="1" applyBorder="1" applyAlignment="1">
      <alignment horizontal="left" vertical="center" wrapText="1"/>
      <protection/>
    </xf>
    <xf numFmtId="49" fontId="4" fillId="0" borderId="64" xfId="23" applyNumberFormat="1" applyFont="1" applyBorder="1" applyAlignment="1">
      <alignment horizontal="left" vertical="center" wrapText="1"/>
      <protection/>
    </xf>
    <xf numFmtId="49" fontId="4" fillId="0" borderId="34" xfId="23" applyNumberFormat="1" applyFont="1" applyBorder="1" applyAlignment="1">
      <alignment horizontal="left" vertical="center" wrapText="1"/>
      <protection/>
    </xf>
    <xf numFmtId="49" fontId="4" fillId="0" borderId="0" xfId="23" applyNumberFormat="1" applyFont="1" applyBorder="1" applyAlignment="1">
      <alignment horizontal="left" vertical="center" wrapText="1"/>
      <protection/>
    </xf>
    <xf numFmtId="0" fontId="2" fillId="0" borderId="0" xfId="23" applyFont="1" applyBorder="1" applyAlignment="1">
      <alignment horizontal="left" vertical="center" wrapText="1"/>
      <protection/>
    </xf>
    <xf numFmtId="0" fontId="2" fillId="0" borderId="61" xfId="23" applyFont="1" applyBorder="1" applyAlignment="1">
      <alignment horizontal="left" vertical="center" wrapText="1"/>
      <protection/>
    </xf>
    <xf numFmtId="49" fontId="4" fillId="0" borderId="61" xfId="23" applyNumberFormat="1" applyFont="1" applyBorder="1" applyAlignment="1">
      <alignment horizontal="left" vertical="center" wrapText="1"/>
      <protection/>
    </xf>
    <xf numFmtId="0" fontId="4" fillId="0" borderId="5" xfId="23" applyFont="1" applyBorder="1" applyAlignment="1">
      <alignment horizontal="center" vertical="center" wrapText="1"/>
      <protection/>
    </xf>
    <xf numFmtId="0" fontId="4" fillId="0" borderId="47" xfId="23" applyFont="1" applyBorder="1" applyAlignment="1">
      <alignment horizontal="center" vertical="center" wrapText="1"/>
      <protection/>
    </xf>
    <xf numFmtId="0" fontId="4" fillId="0" borderId="6" xfId="23" applyFont="1" applyBorder="1" applyAlignment="1">
      <alignment horizontal="center" vertical="center" wrapText="1"/>
      <protection/>
    </xf>
    <xf numFmtId="0" fontId="2" fillId="0" borderId="0" xfId="23" applyFont="1" applyAlignment="1">
      <alignment/>
      <protection/>
    </xf>
    <xf numFmtId="0" fontId="4" fillId="0" borderId="6" xfId="23" applyFont="1" applyBorder="1" applyAlignment="1">
      <alignment horizontal="center" wrapText="1"/>
      <protection/>
    </xf>
    <xf numFmtId="0" fontId="4" fillId="0" borderId="5" xfId="23" applyFont="1" applyBorder="1" applyAlignment="1">
      <alignment horizontal="center" wrapText="1"/>
      <protection/>
    </xf>
    <xf numFmtId="0" fontId="4" fillId="0" borderId="47" xfId="23" applyFont="1" applyBorder="1" applyAlignment="1">
      <alignment horizontal="center" wrapText="1"/>
      <protection/>
    </xf>
    <xf numFmtId="0" fontId="4" fillId="0" borderId="6" xfId="23" applyFont="1" applyBorder="1" applyAlignment="1">
      <alignment horizontal="center" wrapText="1"/>
      <protection/>
    </xf>
    <xf numFmtId="0" fontId="7" fillId="0" borderId="6" xfId="23" applyFont="1" applyBorder="1" applyAlignment="1">
      <alignment horizontal="center"/>
      <protection/>
    </xf>
    <xf numFmtId="0" fontId="2" fillId="0" borderId="6" xfId="23" applyFont="1" applyBorder="1">
      <alignment/>
      <protection/>
    </xf>
    <xf numFmtId="0" fontId="2" fillId="0" borderId="6" xfId="23" applyFont="1" applyBorder="1" applyAlignment="1">
      <alignment wrapText="1"/>
      <protection/>
    </xf>
    <xf numFmtId="0" fontId="4" fillId="0" borderId="6" xfId="23" applyFont="1" applyBorder="1" applyAlignment="1">
      <alignment horizontal="center"/>
      <protection/>
    </xf>
    <xf numFmtId="0" fontId="4" fillId="0" borderId="6" xfId="23" applyFont="1" applyBorder="1">
      <alignment/>
      <protection/>
    </xf>
    <xf numFmtId="0" fontId="4" fillId="0" borderId="6" xfId="23" applyFont="1" applyBorder="1" applyAlignment="1">
      <alignment wrapText="1"/>
      <protection/>
    </xf>
    <xf numFmtId="0" fontId="2" fillId="0" borderId="5" xfId="23" applyFont="1" applyBorder="1" applyAlignment="1">
      <alignment horizontal="center"/>
      <protection/>
    </xf>
    <xf numFmtId="0" fontId="2" fillId="0" borderId="5" xfId="23" applyFont="1" applyBorder="1" applyAlignment="1">
      <alignment horizontal="left"/>
      <protection/>
    </xf>
    <xf numFmtId="0" fontId="2" fillId="0" borderId="5" xfId="23" applyFont="1" applyBorder="1" applyAlignment="1">
      <alignment horizontal="left" wrapText="1"/>
      <protection/>
    </xf>
    <xf numFmtId="4" fontId="2" fillId="0" borderId="5" xfId="23" applyNumberFormat="1" applyFont="1" applyBorder="1" applyAlignment="1">
      <alignment horizontal="center"/>
      <protection/>
    </xf>
    <xf numFmtId="4" fontId="2" fillId="0" borderId="6" xfId="23" applyNumberFormat="1" applyFont="1" applyBorder="1" applyAlignment="1">
      <alignment horizontal="center"/>
      <protection/>
    </xf>
    <xf numFmtId="0" fontId="2" fillId="0" borderId="8" xfId="23" applyFont="1" applyBorder="1" applyAlignment="1">
      <alignment horizontal="center"/>
      <protection/>
    </xf>
    <xf numFmtId="0" fontId="2" fillId="0" borderId="8" xfId="23" applyFont="1" applyBorder="1" applyAlignment="1">
      <alignment horizontal="left"/>
      <protection/>
    </xf>
    <xf numFmtId="0" fontId="2" fillId="0" borderId="8" xfId="23" applyFont="1" applyBorder="1" applyAlignment="1">
      <alignment horizontal="left" wrapText="1"/>
      <protection/>
    </xf>
    <xf numFmtId="4" fontId="2" fillId="0" borderId="8" xfId="23" applyNumberFormat="1" applyFont="1" applyBorder="1" applyAlignment="1">
      <alignment horizontal="center"/>
      <protection/>
    </xf>
    <xf numFmtId="0" fontId="2" fillId="0" borderId="47" xfId="23" applyFont="1" applyBorder="1" applyAlignment="1">
      <alignment horizontal="center"/>
      <protection/>
    </xf>
    <xf numFmtId="0" fontId="2" fillId="0" borderId="47" xfId="23" applyFont="1" applyBorder="1" applyAlignment="1">
      <alignment horizontal="left"/>
      <protection/>
    </xf>
    <xf numFmtId="0" fontId="2" fillId="0" borderId="47" xfId="23" applyFont="1" applyBorder="1" applyAlignment="1">
      <alignment horizontal="left" wrapText="1"/>
      <protection/>
    </xf>
    <xf numFmtId="4" fontId="2" fillId="0" borderId="47" xfId="23" applyNumberFormat="1" applyFont="1" applyBorder="1" applyAlignment="1">
      <alignment horizontal="center"/>
      <protection/>
    </xf>
    <xf numFmtId="0" fontId="4" fillId="0" borderId="5" xfId="23" applyFont="1" applyBorder="1" applyAlignment="1">
      <alignment horizontal="center"/>
      <protection/>
    </xf>
    <xf numFmtId="0" fontId="4" fillId="0" borderId="5" xfId="23" applyFont="1" applyBorder="1" applyAlignment="1">
      <alignment horizontal="left"/>
      <protection/>
    </xf>
    <xf numFmtId="0" fontId="2" fillId="0" borderId="5" xfId="23" applyFont="1" applyBorder="1" applyAlignment="1">
      <alignment horizontal="center" wrapText="1"/>
      <protection/>
    </xf>
    <xf numFmtId="4" fontId="4" fillId="0" borderId="6" xfId="23" applyNumberFormat="1" applyFont="1" applyBorder="1" applyAlignment="1">
      <alignment horizontal="center"/>
      <protection/>
    </xf>
    <xf numFmtId="0" fontId="4" fillId="0" borderId="8" xfId="23" applyFont="1" applyBorder="1" applyAlignment="1">
      <alignment horizontal="center"/>
      <protection/>
    </xf>
    <xf numFmtId="0" fontId="4" fillId="0" borderId="8" xfId="23" applyFont="1" applyBorder="1" applyAlignment="1">
      <alignment horizontal="left"/>
      <protection/>
    </xf>
    <xf numFmtId="0" fontId="2" fillId="0" borderId="8" xfId="23" applyFont="1" applyBorder="1" applyAlignment="1">
      <alignment horizontal="center" wrapText="1"/>
      <protection/>
    </xf>
    <xf numFmtId="0" fontId="4" fillId="0" borderId="47" xfId="23" applyFont="1" applyBorder="1" applyAlignment="1">
      <alignment horizontal="center"/>
      <protection/>
    </xf>
    <xf numFmtId="0" fontId="4" fillId="0" borderId="47" xfId="23" applyFont="1" applyBorder="1" applyAlignment="1">
      <alignment horizontal="left"/>
      <protection/>
    </xf>
    <xf numFmtId="0" fontId="2" fillId="0" borderId="47" xfId="23" applyFont="1" applyBorder="1" applyAlignment="1">
      <alignment horizontal="center" wrapText="1"/>
      <protection/>
    </xf>
    <xf numFmtId="0" fontId="2" fillId="0" borderId="0" xfId="21" applyFont="1" applyAlignment="1">
      <alignment horizontal="center"/>
      <protection/>
    </xf>
    <xf numFmtId="3" fontId="2" fillId="0" borderId="0" xfId="21" applyNumberFormat="1" applyFont="1" applyAlignment="1">
      <alignment horizontal="left"/>
      <protection/>
    </xf>
    <xf numFmtId="0" fontId="3" fillId="0" borderId="0" xfId="21">
      <alignment/>
      <protection/>
    </xf>
    <xf numFmtId="0" fontId="2" fillId="0" borderId="0" xfId="21" applyFont="1" applyAlignment="1">
      <alignment/>
      <protection/>
    </xf>
    <xf numFmtId="0" fontId="2" fillId="0" borderId="0" xfId="21" applyFont="1" applyAlignment="1">
      <alignment wrapText="1"/>
      <protection/>
    </xf>
    <xf numFmtId="0" fontId="2" fillId="0" borderId="0" xfId="21" applyFont="1" applyAlignment="1">
      <alignment horizontal="left"/>
      <protection/>
    </xf>
    <xf numFmtId="0" fontId="10" fillId="0" borderId="0" xfId="21" applyFont="1" applyAlignment="1">
      <alignment horizontal="center"/>
      <protection/>
    </xf>
    <xf numFmtId="0" fontId="2" fillId="0" borderId="0" xfId="21" applyFont="1" applyAlignment="1">
      <alignment horizontal="left"/>
      <protection/>
    </xf>
    <xf numFmtId="0" fontId="4" fillId="0" borderId="0" xfId="21" applyFont="1" applyAlignment="1">
      <alignment horizontal="left"/>
      <protection/>
    </xf>
    <xf numFmtId="0" fontId="2" fillId="0" borderId="0" xfId="21" applyFont="1">
      <alignment/>
      <protection/>
    </xf>
    <xf numFmtId="0" fontId="15" fillId="0" borderId="0" xfId="21" applyFont="1" applyAlignment="1">
      <alignment horizontal="center"/>
      <protection/>
    </xf>
    <xf numFmtId="0" fontId="4" fillId="0" borderId="6" xfId="21" applyFont="1" applyBorder="1" applyAlignment="1">
      <alignment horizontal="center" vertical="center" wrapText="1"/>
      <protection/>
    </xf>
    <xf numFmtId="3" fontId="4" fillId="0" borderId="5" xfId="21" applyNumberFormat="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 wrapText="1"/>
      <protection/>
    </xf>
    <xf numFmtId="0" fontId="3" fillId="0" borderId="47" xfId="21" applyFont="1" applyBorder="1" applyAlignment="1">
      <alignment horizontal="center" wrapText="1"/>
      <protection/>
    </xf>
    <xf numFmtId="0" fontId="4" fillId="0" borderId="47" xfId="21" applyFont="1" applyBorder="1" applyAlignment="1">
      <alignment horizontal="center" vertical="center" wrapText="1"/>
      <protection/>
    </xf>
    <xf numFmtId="0" fontId="13" fillId="0" borderId="6" xfId="21" applyFont="1" applyBorder="1" applyAlignment="1">
      <alignment horizontal="center"/>
      <protection/>
    </xf>
    <xf numFmtId="0" fontId="13" fillId="0" borderId="48" xfId="21" applyFont="1" applyBorder="1" applyAlignment="1">
      <alignment horizontal="center"/>
      <protection/>
    </xf>
    <xf numFmtId="49" fontId="4" fillId="0" borderId="5" xfId="21" applyNumberFormat="1" applyFont="1" applyBorder="1" applyAlignment="1">
      <alignment horizontal="center" vertical="center"/>
      <protection/>
    </xf>
    <xf numFmtId="49" fontId="4" fillId="0" borderId="64" xfId="21" applyNumberFormat="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left" vertical="center" wrapText="1"/>
      <protection/>
    </xf>
    <xf numFmtId="3" fontId="4" fillId="0" borderId="6" xfId="21" applyNumberFormat="1" applyFont="1" applyBorder="1" applyAlignment="1">
      <alignment horizontal="right" vertical="center"/>
      <protection/>
    </xf>
    <xf numFmtId="165" fontId="4" fillId="0" borderId="6" xfId="21" applyNumberFormat="1" applyFont="1" applyBorder="1" applyAlignment="1">
      <alignment horizontal="right" vertical="center"/>
      <protection/>
    </xf>
    <xf numFmtId="49" fontId="4" fillId="0" borderId="6" xfId="21" applyNumberFormat="1" applyFont="1" applyBorder="1" applyAlignment="1">
      <alignment horizontal="center" vertical="center"/>
      <protection/>
    </xf>
    <xf numFmtId="49" fontId="4" fillId="0" borderId="63" xfId="21" applyNumberFormat="1" applyFont="1" applyBorder="1" applyAlignment="1">
      <alignment horizontal="center" vertical="center"/>
      <protection/>
    </xf>
    <xf numFmtId="49" fontId="4" fillId="0" borderId="8" xfId="21" applyNumberFormat="1" applyFont="1" applyBorder="1" applyAlignment="1">
      <alignment horizontal="center" vertical="center"/>
      <protection/>
    </xf>
    <xf numFmtId="49" fontId="2" fillId="0" borderId="8" xfId="21" applyNumberFormat="1" applyFont="1" applyBorder="1" applyAlignment="1">
      <alignment horizontal="center" vertical="center"/>
      <protection/>
    </xf>
    <xf numFmtId="49" fontId="4" fillId="0" borderId="47" xfId="21" applyNumberFormat="1" applyFont="1" applyBorder="1" applyAlignment="1">
      <alignment horizontal="center" vertical="center" wrapText="1"/>
      <protection/>
    </xf>
    <xf numFmtId="0" fontId="2" fillId="0" borderId="47" xfId="21" applyFont="1" applyBorder="1" applyAlignment="1">
      <alignment horizontal="left" vertical="center" wrapText="1"/>
      <protection/>
    </xf>
    <xf numFmtId="3" fontId="2" fillId="0" borderId="6" xfId="21" applyNumberFormat="1" applyFont="1" applyBorder="1" applyAlignment="1">
      <alignment horizontal="right" vertical="center"/>
      <protection/>
    </xf>
    <xf numFmtId="165" fontId="2" fillId="0" borderId="6" xfId="21" applyNumberFormat="1" applyFont="1" applyBorder="1" applyAlignment="1">
      <alignment horizontal="right" vertical="center"/>
      <protection/>
    </xf>
    <xf numFmtId="0" fontId="3" fillId="0" borderId="0" xfId="21" applyFont="1">
      <alignment/>
      <protection/>
    </xf>
    <xf numFmtId="49" fontId="4" fillId="0" borderId="48" xfId="21" applyNumberFormat="1" applyFont="1" applyBorder="1" applyAlignment="1">
      <alignment horizontal="center" vertical="center"/>
      <protection/>
    </xf>
    <xf numFmtId="49" fontId="4" fillId="0" borderId="6" xfId="21" applyNumberFormat="1" applyFont="1" applyBorder="1" applyAlignment="1">
      <alignment horizontal="center" vertical="center" wrapText="1"/>
      <protection/>
    </xf>
    <xf numFmtId="0" fontId="4" fillId="0" borderId="8" xfId="21" applyFont="1" applyFill="1" applyBorder="1">
      <alignment/>
      <protection/>
    </xf>
    <xf numFmtId="49" fontId="4" fillId="0" borderId="0" xfId="21" applyNumberFormat="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/>
      <protection/>
    </xf>
    <xf numFmtId="0" fontId="16" fillId="0" borderId="0" xfId="21" applyFont="1" applyFill="1">
      <alignment/>
      <protection/>
    </xf>
    <xf numFmtId="49" fontId="2" fillId="0" borderId="47" xfId="21" applyNumberFormat="1" applyFont="1" applyBorder="1" applyAlignment="1">
      <alignment horizontal="center" vertical="center"/>
      <protection/>
    </xf>
    <xf numFmtId="49" fontId="2" fillId="0" borderId="1" xfId="21" applyNumberFormat="1" applyFont="1" applyBorder="1" applyAlignment="1">
      <alignment horizontal="center" vertical="center"/>
      <protection/>
    </xf>
    <xf numFmtId="165" fontId="2" fillId="0" borderId="6" xfId="21" applyNumberFormat="1" applyFont="1" applyFill="1" applyBorder="1" applyAlignment="1">
      <alignment horizontal="right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2" fillId="0" borderId="2" xfId="21" applyFont="1" applyBorder="1" applyAlignment="1">
      <alignment horizontal="center"/>
      <protection/>
    </xf>
    <xf numFmtId="3" fontId="4" fillId="0" borderId="60" xfId="21" applyNumberFormat="1" applyFont="1" applyBorder="1" applyAlignment="1">
      <alignment horizontal="right" vertical="center"/>
      <protection/>
    </xf>
    <xf numFmtId="0" fontId="3" fillId="0" borderId="0" xfId="21" applyFont="1" applyBorder="1">
      <alignment/>
      <protection/>
    </xf>
    <xf numFmtId="3" fontId="4" fillId="0" borderId="0" xfId="21" applyNumberFormat="1" applyFont="1" applyBorder="1" applyAlignment="1">
      <alignment horizontal="right" vertical="center"/>
      <protection/>
    </xf>
    <xf numFmtId="3" fontId="4" fillId="0" borderId="0" xfId="21" applyNumberFormat="1" applyFont="1" applyBorder="1" applyAlignment="1">
      <alignment horizontal="right" vertical="center" wrapText="1"/>
      <protection/>
    </xf>
    <xf numFmtId="3" fontId="3" fillId="0" borderId="0" xfId="21" applyNumberFormat="1" applyFont="1" applyBorder="1">
      <alignment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left" vertical="center" wrapText="1"/>
      <protection/>
    </xf>
    <xf numFmtId="0" fontId="2" fillId="0" borderId="8" xfId="21" applyFont="1" applyBorder="1" applyAlignment="1">
      <alignment horizontal="center" vertical="center"/>
      <protection/>
    </xf>
    <xf numFmtId="0" fontId="2" fillId="0" borderId="60" xfId="21" applyFont="1" applyBorder="1" applyAlignment="1">
      <alignment horizontal="center"/>
      <protection/>
    </xf>
    <xf numFmtId="0" fontId="2" fillId="0" borderId="8" xfId="21" applyFont="1" applyBorder="1" applyAlignment="1">
      <alignment horizontal="left" vertical="center" wrapText="1"/>
      <protection/>
    </xf>
    <xf numFmtId="3" fontId="2" fillId="0" borderId="5" xfId="21" applyNumberFormat="1" applyFont="1" applyBorder="1" applyAlignment="1">
      <alignment horizontal="right" vertical="center"/>
      <protection/>
    </xf>
    <xf numFmtId="165" fontId="2" fillId="0" borderId="5" xfId="21" applyNumberFormat="1" applyFont="1" applyFill="1" applyBorder="1" applyAlignment="1">
      <alignment horizontal="right" vertical="center"/>
      <protection/>
    </xf>
    <xf numFmtId="3" fontId="2" fillId="0" borderId="0" xfId="21" applyNumberFormat="1" applyFont="1" applyBorder="1" applyAlignment="1">
      <alignment horizontal="right" vertical="center"/>
      <protection/>
    </xf>
    <xf numFmtId="3" fontId="2" fillId="0" borderId="0" xfId="21" applyNumberFormat="1" applyFont="1" applyBorder="1" applyAlignment="1">
      <alignment horizontal="right" vertical="center" wrapText="1"/>
      <protection/>
    </xf>
    <xf numFmtId="0" fontId="13" fillId="0" borderId="8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/>
      <protection/>
    </xf>
    <xf numFmtId="0" fontId="13" fillId="0" borderId="8" xfId="21" applyFont="1" applyBorder="1" applyAlignment="1">
      <alignment horizontal="left" vertical="center" wrapText="1"/>
      <protection/>
    </xf>
    <xf numFmtId="3" fontId="13" fillId="0" borderId="47" xfId="21" applyNumberFormat="1" applyFont="1" applyBorder="1" applyAlignment="1">
      <alignment horizontal="right" vertical="center"/>
      <protection/>
    </xf>
    <xf numFmtId="165" fontId="2" fillId="0" borderId="47" xfId="21" applyNumberFormat="1" applyFont="1" applyFill="1" applyBorder="1" applyAlignment="1">
      <alignment horizontal="right" vertical="center"/>
      <protection/>
    </xf>
    <xf numFmtId="3" fontId="13" fillId="0" borderId="0" xfId="21" applyNumberFormat="1" applyFont="1" applyBorder="1" applyAlignment="1">
      <alignment horizontal="right" vertical="center"/>
      <protection/>
    </xf>
    <xf numFmtId="0" fontId="17" fillId="0" borderId="0" xfId="21" applyFont="1" applyBorder="1">
      <alignment/>
      <protection/>
    </xf>
    <xf numFmtId="3" fontId="13" fillId="0" borderId="0" xfId="21" applyNumberFormat="1" applyFont="1" applyBorder="1" applyAlignment="1">
      <alignment horizontal="right" vertical="center" wrapText="1"/>
      <protection/>
    </xf>
    <xf numFmtId="3" fontId="17" fillId="0" borderId="0" xfId="21" applyNumberFormat="1" applyFont="1" applyBorder="1">
      <alignment/>
      <protection/>
    </xf>
    <xf numFmtId="0" fontId="2" fillId="0" borderId="8" xfId="21" applyFont="1" applyFill="1" applyBorder="1">
      <alignment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8" xfId="21" applyFont="1" applyFill="1" applyBorder="1" applyAlignment="1">
      <alignment horizontal="left" vertical="center" wrapText="1"/>
      <protection/>
    </xf>
    <xf numFmtId="0" fontId="3" fillId="0" borderId="0" xfId="21" applyFont="1" applyFill="1">
      <alignment/>
      <protection/>
    </xf>
    <xf numFmtId="0" fontId="2" fillId="0" borderId="0" xfId="21" applyFont="1" applyBorder="1" applyAlignment="1">
      <alignment horizontal="center"/>
      <protection/>
    </xf>
    <xf numFmtId="3" fontId="2" fillId="0" borderId="47" xfId="21" applyNumberFormat="1" applyFont="1" applyBorder="1" applyAlignment="1">
      <alignment horizontal="right" vertical="center"/>
      <protection/>
    </xf>
    <xf numFmtId="165" fontId="4" fillId="0" borderId="5" xfId="21" applyNumberFormat="1" applyFont="1" applyFill="1" applyBorder="1" applyAlignment="1">
      <alignment horizontal="right" vertical="center"/>
      <protection/>
    </xf>
    <xf numFmtId="0" fontId="2" fillId="0" borderId="47" xfId="21" applyFont="1" applyFill="1" applyBorder="1" applyAlignment="1">
      <alignment horizontal="center" vertical="center"/>
      <protection/>
    </xf>
    <xf numFmtId="0" fontId="2" fillId="0" borderId="47" xfId="21" applyFont="1" applyFill="1" applyBorder="1" applyAlignment="1">
      <alignment horizontal="left" vertical="center" wrapText="1"/>
      <protection/>
    </xf>
    <xf numFmtId="0" fontId="3" fillId="0" borderId="0" xfId="21" applyFill="1">
      <alignment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left" vertical="center" wrapText="1"/>
      <protection/>
    </xf>
    <xf numFmtId="0" fontId="2" fillId="0" borderId="8" xfId="21" applyFont="1" applyFill="1" applyBorder="1" applyAlignment="1">
      <alignment horizontal="center" vertical="center"/>
      <protection/>
    </xf>
    <xf numFmtId="0" fontId="13" fillId="0" borderId="8" xfId="21" applyFont="1" applyFill="1" applyBorder="1">
      <alignment/>
      <protection/>
    </xf>
    <xf numFmtId="0" fontId="13" fillId="0" borderId="8" xfId="21" applyFont="1" applyFill="1" applyBorder="1" applyAlignment="1">
      <alignment horizontal="center" vertical="center"/>
      <protection/>
    </xf>
    <xf numFmtId="0" fontId="13" fillId="0" borderId="8" xfId="21" applyFont="1" applyFill="1" applyBorder="1" applyAlignment="1">
      <alignment horizontal="left" vertical="center" wrapText="1"/>
      <protection/>
    </xf>
    <xf numFmtId="165" fontId="13" fillId="0" borderId="8" xfId="21" applyNumberFormat="1" applyFont="1" applyFill="1" applyBorder="1" applyAlignment="1">
      <alignment horizontal="right" vertical="center"/>
      <protection/>
    </xf>
    <xf numFmtId="0" fontId="17" fillId="0" borderId="0" xfId="21" applyFont="1" applyFill="1">
      <alignment/>
      <protection/>
    </xf>
    <xf numFmtId="0" fontId="13" fillId="0" borderId="47" xfId="21" applyFont="1" applyFill="1" applyBorder="1" applyAlignment="1">
      <alignment horizontal="center" vertical="center"/>
      <protection/>
    </xf>
    <xf numFmtId="0" fontId="13" fillId="0" borderId="47" xfId="21" applyFont="1" applyFill="1" applyBorder="1" applyAlignment="1">
      <alignment horizontal="left" vertical="center" wrapText="1"/>
      <protection/>
    </xf>
    <xf numFmtId="165" fontId="13" fillId="0" borderId="47" xfId="21" applyNumberFormat="1" applyFont="1" applyFill="1" applyBorder="1" applyAlignment="1">
      <alignment horizontal="right" vertical="center"/>
      <protection/>
    </xf>
    <xf numFmtId="0" fontId="2" fillId="0" borderId="47" xfId="21" applyFont="1" applyFill="1" applyBorder="1">
      <alignment/>
      <protection/>
    </xf>
    <xf numFmtId="165" fontId="3" fillId="0" borderId="0" xfId="21" applyNumberFormat="1">
      <alignment/>
      <protection/>
    </xf>
    <xf numFmtId="0" fontId="2" fillId="0" borderId="0" xfId="19" applyFont="1">
      <alignment/>
      <protection/>
    </xf>
    <xf numFmtId="0" fontId="2" fillId="0" borderId="0" xfId="19" applyFont="1" applyAlignment="1">
      <alignment/>
      <protection/>
    </xf>
    <xf numFmtId="0" fontId="3" fillId="0" borderId="0" xfId="19">
      <alignment/>
      <protection/>
    </xf>
    <xf numFmtId="0" fontId="2" fillId="0" borderId="0" xfId="19" applyFont="1" applyAlignment="1">
      <alignment horizontal="left"/>
      <protection/>
    </xf>
    <xf numFmtId="0" fontId="2" fillId="0" borderId="0" xfId="19" applyFont="1" applyAlignment="1">
      <alignment horizontal="left" wrapText="1"/>
      <protection/>
    </xf>
    <xf numFmtId="0" fontId="3" fillId="0" borderId="0" xfId="19" applyAlignment="1">
      <alignment/>
      <protection/>
    </xf>
    <xf numFmtId="0" fontId="3" fillId="0" borderId="0" xfId="19" applyAlignment="1">
      <alignment/>
      <protection/>
    </xf>
    <xf numFmtId="0" fontId="2" fillId="0" borderId="0" xfId="19" applyFont="1" applyAlignment="1">
      <alignment horizontal="left"/>
      <protection/>
    </xf>
    <xf numFmtId="0" fontId="4" fillId="0" borderId="0" xfId="19" applyFont="1" applyAlignment="1">
      <alignment horizontal="left"/>
      <protection/>
    </xf>
    <xf numFmtId="0" fontId="2" fillId="0" borderId="0" xfId="19" applyFont="1" applyAlignment="1">
      <alignment horizontal="center"/>
      <protection/>
    </xf>
    <xf numFmtId="0" fontId="18" fillId="0" borderId="0" xfId="19" applyFont="1" applyAlignment="1">
      <alignment horizontal="center"/>
      <protection/>
    </xf>
    <xf numFmtId="0" fontId="4" fillId="0" borderId="6" xfId="19" applyFont="1" applyBorder="1" applyAlignment="1">
      <alignment horizontal="center" vertical="center" wrapText="1"/>
      <protection/>
    </xf>
    <xf numFmtId="0" fontId="3" fillId="0" borderId="60" xfId="19" applyBorder="1">
      <alignment/>
      <protection/>
    </xf>
    <xf numFmtId="0" fontId="13" fillId="0" borderId="6" xfId="19" applyFont="1" applyBorder="1" applyAlignment="1">
      <alignment horizontal="center"/>
      <protection/>
    </xf>
    <xf numFmtId="0" fontId="3" fillId="0" borderId="0" xfId="19" applyBorder="1">
      <alignment/>
      <protection/>
    </xf>
    <xf numFmtId="0" fontId="4" fillId="0" borderId="6" xfId="19" applyFont="1" applyFill="1" applyBorder="1" applyAlignment="1">
      <alignment horizontal="center"/>
      <protection/>
    </xf>
    <xf numFmtId="0" fontId="4" fillId="0" borderId="6" xfId="19" applyFont="1" applyFill="1" applyBorder="1" applyAlignment="1">
      <alignment horizontal="left" vertical="center"/>
      <protection/>
    </xf>
    <xf numFmtId="165" fontId="4" fillId="0" borderId="6" xfId="19" applyNumberFormat="1" applyFont="1" applyFill="1" applyBorder="1" applyAlignment="1">
      <alignment horizontal="right" vertical="center"/>
      <protection/>
    </xf>
    <xf numFmtId="0" fontId="16" fillId="0" borderId="60" xfId="19" applyFont="1" applyFill="1" applyBorder="1">
      <alignment/>
      <protection/>
    </xf>
    <xf numFmtId="0" fontId="16" fillId="0" borderId="0" xfId="19" applyFont="1" applyFill="1">
      <alignment/>
      <protection/>
    </xf>
    <xf numFmtId="49" fontId="4" fillId="0" borderId="6" xfId="19" applyNumberFormat="1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 wrapText="1"/>
      <protection/>
    </xf>
    <xf numFmtId="3" fontId="4" fillId="0" borderId="6" xfId="19" applyNumberFormat="1" applyFont="1" applyFill="1" applyBorder="1" applyAlignment="1">
      <alignment horizontal="right" vertical="center"/>
      <protection/>
    </xf>
    <xf numFmtId="0" fontId="3" fillId="0" borderId="60" xfId="19" applyFill="1" applyBorder="1">
      <alignment/>
      <protection/>
    </xf>
    <xf numFmtId="0" fontId="3" fillId="0" borderId="0" xfId="19" applyFill="1">
      <alignment/>
      <protection/>
    </xf>
    <xf numFmtId="0" fontId="4" fillId="0" borderId="6" xfId="19" applyFont="1" applyFill="1" applyBorder="1" applyAlignment="1">
      <alignment horizontal="left" vertical="center" wrapText="1"/>
      <protection/>
    </xf>
    <xf numFmtId="0" fontId="19" fillId="0" borderId="60" xfId="19" applyFont="1" applyFill="1" applyBorder="1">
      <alignment/>
      <protection/>
    </xf>
    <xf numFmtId="0" fontId="19" fillId="0" borderId="0" xfId="19" applyFont="1" applyFill="1">
      <alignment/>
      <protection/>
    </xf>
    <xf numFmtId="0" fontId="2" fillId="0" borderId="5" xfId="19" applyFont="1" applyFill="1" applyBorder="1" applyAlignment="1">
      <alignment horizont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vertical="center" wrapText="1"/>
      <protection/>
    </xf>
    <xf numFmtId="165" fontId="2" fillId="0" borderId="5" xfId="19" applyNumberFormat="1" applyFont="1" applyFill="1" applyBorder="1" applyAlignment="1">
      <alignment horizontal="right" vertical="center"/>
      <protection/>
    </xf>
    <xf numFmtId="165" fontId="2" fillId="0" borderId="5" xfId="19" applyNumberFormat="1" applyFont="1" applyFill="1" applyBorder="1" applyAlignment="1">
      <alignment horizontal="right" vertical="center" wrapText="1"/>
      <protection/>
    </xf>
    <xf numFmtId="0" fontId="20" fillId="0" borderId="60" xfId="19" applyFont="1" applyFill="1" applyBorder="1">
      <alignment/>
      <protection/>
    </xf>
    <xf numFmtId="0" fontId="20" fillId="0" borderId="0" xfId="19" applyFont="1" applyFill="1">
      <alignment/>
      <protection/>
    </xf>
    <xf numFmtId="0" fontId="10" fillId="0" borderId="18" xfId="19" applyFont="1" applyBorder="1" applyAlignment="1">
      <alignment vertical="center" wrapText="1"/>
      <protection/>
    </xf>
    <xf numFmtId="0" fontId="3" fillId="0" borderId="19" xfId="19" applyBorder="1" applyAlignment="1">
      <alignment/>
      <protection/>
    </xf>
    <xf numFmtId="0" fontId="3" fillId="0" borderId="19" xfId="19" applyBorder="1">
      <alignment/>
      <protection/>
    </xf>
    <xf numFmtId="0" fontId="3" fillId="0" borderId="20" xfId="19" applyBorder="1">
      <alignment/>
      <protection/>
    </xf>
    <xf numFmtId="0" fontId="4" fillId="0" borderId="47" xfId="19" applyFont="1" applyBorder="1" applyAlignment="1">
      <alignment horizontal="center" vertical="center"/>
      <protection/>
    </xf>
    <xf numFmtId="0" fontId="4" fillId="0" borderId="47" xfId="19" applyFont="1" applyBorder="1" applyAlignment="1">
      <alignment horizontal="left" vertical="center" wrapText="1"/>
      <protection/>
    </xf>
    <xf numFmtId="165" fontId="21" fillId="0" borderId="47" xfId="19" applyNumberFormat="1" applyFont="1" applyBorder="1" applyAlignment="1">
      <alignment horizontal="right" vertical="center"/>
      <protection/>
    </xf>
    <xf numFmtId="165" fontId="4" fillId="0" borderId="5" xfId="19" applyNumberFormat="1" applyFont="1" applyFill="1" applyBorder="1" applyAlignment="1">
      <alignment horizontal="right" vertical="center"/>
      <protection/>
    </xf>
    <xf numFmtId="0" fontId="16" fillId="0" borderId="0" xfId="19" applyFont="1">
      <alignment/>
      <protection/>
    </xf>
    <xf numFmtId="0" fontId="4" fillId="0" borderId="6" xfId="19" applyFont="1" applyBorder="1" applyAlignment="1">
      <alignment horizontal="center" vertical="center"/>
      <protection/>
    </xf>
    <xf numFmtId="0" fontId="4" fillId="0" borderId="6" xfId="19" applyFont="1" applyBorder="1" applyAlignment="1">
      <alignment horizontal="left" vertical="center" wrapText="1"/>
      <protection/>
    </xf>
    <xf numFmtId="165" fontId="21" fillId="0" borderId="6" xfId="19" applyNumberFormat="1" applyFont="1" applyBorder="1" applyAlignment="1">
      <alignment horizontal="right" vertical="center"/>
      <protection/>
    </xf>
    <xf numFmtId="0" fontId="2" fillId="0" borderId="47" xfId="19" applyFont="1" applyBorder="1" applyAlignment="1">
      <alignment horizontal="center" vertical="center"/>
      <protection/>
    </xf>
    <xf numFmtId="0" fontId="2" fillId="0" borderId="47" xfId="19" applyFont="1" applyBorder="1" applyAlignment="1">
      <alignment horizontal="left" vertical="center" wrapText="1"/>
      <protection/>
    </xf>
    <xf numFmtId="165" fontId="15" fillId="0" borderId="6" xfId="19" applyNumberFormat="1" applyFont="1" applyBorder="1" applyAlignment="1">
      <alignment horizontal="right" vertical="center"/>
      <protection/>
    </xf>
    <xf numFmtId="0" fontId="4" fillId="0" borderId="5" xfId="19" applyFont="1" applyFill="1" applyBorder="1" applyAlignment="1">
      <alignment horizontal="center" vertical="center"/>
      <protection/>
    </xf>
    <xf numFmtId="0" fontId="4" fillId="0" borderId="5" xfId="19" applyFont="1" applyFill="1" applyBorder="1" applyAlignment="1">
      <alignment horizontal="left" vertical="center" wrapText="1"/>
      <protection/>
    </xf>
    <xf numFmtId="0" fontId="2" fillId="0" borderId="5" xfId="19" applyFont="1" applyFill="1" applyBorder="1" applyAlignment="1">
      <alignment horizontal="left" vertical="center" wrapText="1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left" vertical="center" wrapText="1"/>
      <protection/>
    </xf>
    <xf numFmtId="165" fontId="2" fillId="0" borderId="6" xfId="19" applyNumberFormat="1" applyFont="1" applyFill="1" applyBorder="1" applyAlignment="1">
      <alignment horizontal="right" vertical="center"/>
      <protection/>
    </xf>
    <xf numFmtId="0" fontId="2" fillId="0" borderId="0" xfId="20" applyFont="1">
      <alignment/>
      <protection/>
    </xf>
    <xf numFmtId="0" fontId="2" fillId="0" borderId="0" xfId="20" applyFont="1" applyAlignment="1">
      <alignment/>
      <protection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left" wrapText="1"/>
      <protection/>
    </xf>
    <xf numFmtId="0" fontId="4" fillId="0" borderId="0" xfId="20" applyFont="1" applyAlignment="1">
      <alignment horizontal="left"/>
      <protection/>
    </xf>
    <xf numFmtId="0" fontId="4" fillId="0" borderId="0" xfId="20" applyFont="1" applyAlignment="1">
      <alignment horizontal="left"/>
      <protection/>
    </xf>
    <xf numFmtId="0" fontId="2" fillId="0" borderId="0" xfId="20" applyFont="1" applyBorder="1">
      <alignment/>
      <protection/>
    </xf>
    <xf numFmtId="0" fontId="2" fillId="0" borderId="0" xfId="20" applyFont="1" applyAlignment="1">
      <alignment horizontal="center"/>
      <protection/>
    </xf>
    <xf numFmtId="0" fontId="5" fillId="0" borderId="6" xfId="20" applyFont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 wrapText="1"/>
      <protection/>
    </xf>
    <xf numFmtId="0" fontId="7" fillId="0" borderId="6" xfId="20" applyFont="1" applyBorder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49" fontId="4" fillId="0" borderId="6" xfId="20" applyNumberFormat="1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left" vertical="center" wrapText="1"/>
      <protection/>
    </xf>
    <xf numFmtId="3" fontId="4" fillId="0" borderId="6" xfId="20" applyNumberFormat="1" applyFont="1" applyBorder="1" applyAlignment="1">
      <alignment horizontal="right" vertical="center"/>
      <protection/>
    </xf>
    <xf numFmtId="0" fontId="4" fillId="0" borderId="0" xfId="20" applyFont="1" applyAlignment="1">
      <alignment horizontal="center" vertical="center"/>
      <protection/>
    </xf>
    <xf numFmtId="0" fontId="4" fillId="0" borderId="0" xfId="20" applyFont="1">
      <alignment/>
      <protection/>
    </xf>
    <xf numFmtId="49" fontId="2" fillId="0" borderId="6" xfId="20" applyNumberFormat="1" applyFont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left" vertical="center" wrapText="1"/>
      <protection/>
    </xf>
    <xf numFmtId="3" fontId="2" fillId="0" borderId="6" xfId="20" applyNumberFormat="1" applyFont="1" applyBorder="1" applyAlignment="1">
      <alignment horizontal="right" vertical="center"/>
      <protection/>
    </xf>
    <xf numFmtId="0" fontId="2" fillId="0" borderId="0" xfId="20" applyFont="1" applyAlignment="1">
      <alignment horizontal="center" vertical="center"/>
      <protection/>
    </xf>
    <xf numFmtId="49" fontId="2" fillId="0" borderId="45" xfId="20" applyNumberFormat="1" applyFont="1" applyBorder="1" applyAlignment="1">
      <alignment horizontal="center"/>
      <protection/>
    </xf>
    <xf numFmtId="49" fontId="2" fillId="0" borderId="55" xfId="20" applyNumberFormat="1" applyFont="1" applyBorder="1" applyAlignment="1">
      <alignment horizontal="center"/>
      <protection/>
    </xf>
    <xf numFmtId="0" fontId="2" fillId="0" borderId="55" xfId="20" applyFont="1" applyBorder="1" applyAlignment="1">
      <alignment wrapText="1"/>
      <protection/>
    </xf>
    <xf numFmtId="3" fontId="2" fillId="0" borderId="55" xfId="20" applyNumberFormat="1" applyFont="1" applyBorder="1">
      <alignment/>
      <protection/>
    </xf>
    <xf numFmtId="3" fontId="2" fillId="0" borderId="70" xfId="20" applyNumberFormat="1" applyFont="1" applyBorder="1">
      <alignment/>
      <protection/>
    </xf>
    <xf numFmtId="3" fontId="2" fillId="0" borderId="56" xfId="20" applyNumberFormat="1" applyFont="1" applyBorder="1">
      <alignment/>
      <protection/>
    </xf>
    <xf numFmtId="49" fontId="2" fillId="0" borderId="0" xfId="20" applyNumberFormat="1" applyFont="1" applyAlignment="1">
      <alignment horizontal="center"/>
      <protection/>
    </xf>
    <xf numFmtId="0" fontId="2" fillId="0" borderId="0" xfId="20" applyFont="1" applyAlignment="1">
      <alignment wrapText="1"/>
      <protection/>
    </xf>
    <xf numFmtId="3" fontId="2" fillId="0" borderId="0" xfId="20" applyNumberFormat="1" applyFont="1">
      <alignment/>
      <protection/>
    </xf>
    <xf numFmtId="3" fontId="2" fillId="0" borderId="0" xfId="23" applyNumberFormat="1" applyFont="1" applyAlignment="1">
      <alignment horizontal="left" wrapText="1"/>
      <protection/>
    </xf>
    <xf numFmtId="3" fontId="2" fillId="0" borderId="0" xfId="23" applyNumberFormat="1" applyFont="1" applyAlignment="1">
      <alignment wrapText="1"/>
      <protection/>
    </xf>
    <xf numFmtId="0" fontId="2" fillId="0" borderId="0" xfId="23" applyFont="1" applyAlignment="1">
      <alignment horizontal="left" wrapText="1"/>
      <protection/>
    </xf>
    <xf numFmtId="3" fontId="2" fillId="0" borderId="0" xfId="23" applyNumberFormat="1" applyFont="1" applyAlignment="1">
      <alignment horizontal="right" wrapText="1"/>
      <protection/>
    </xf>
    <xf numFmtId="3" fontId="2" fillId="0" borderId="0" xfId="23" applyNumberFormat="1" applyFont="1" applyAlignment="1">
      <alignment horizontal="center" wrapText="1"/>
      <protection/>
    </xf>
    <xf numFmtId="0" fontId="4" fillId="0" borderId="7" xfId="23" applyFont="1" applyBorder="1" applyAlignment="1">
      <alignment horizontal="center" vertical="center"/>
      <protection/>
    </xf>
    <xf numFmtId="0" fontId="4" fillId="0" borderId="9" xfId="23" applyFont="1" applyBorder="1" applyAlignment="1">
      <alignment horizontal="center" vertical="center"/>
      <protection/>
    </xf>
    <xf numFmtId="0" fontId="4" fillId="0" borderId="9" xfId="23" applyFont="1" applyBorder="1" applyAlignment="1">
      <alignment horizontal="center" vertical="center" wrapText="1"/>
      <protection/>
    </xf>
    <xf numFmtId="3" fontId="4" fillId="0" borderId="9" xfId="23" applyNumberFormat="1" applyFont="1" applyBorder="1" applyAlignment="1">
      <alignment horizontal="center" vertical="center" wrapText="1"/>
      <protection/>
    </xf>
    <xf numFmtId="3" fontId="4" fillId="0" borderId="9" xfId="23" applyNumberFormat="1" applyFont="1" applyBorder="1" applyAlignment="1">
      <alignment horizontal="center" vertical="center"/>
      <protection/>
    </xf>
    <xf numFmtId="0" fontId="4" fillId="0" borderId="10" xfId="23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horizontal="center" vertical="center"/>
      <protection/>
    </xf>
    <xf numFmtId="0" fontId="11" fillId="0" borderId="13" xfId="23" applyFont="1" applyBorder="1" applyAlignment="1">
      <alignment horizontal="center"/>
      <protection/>
    </xf>
    <xf numFmtId="0" fontId="11" fillId="0" borderId="5" xfId="23" applyFont="1" applyBorder="1" applyAlignment="1">
      <alignment horizontal="center"/>
      <protection/>
    </xf>
    <xf numFmtId="0" fontId="11" fillId="0" borderId="5" xfId="23" applyFont="1" applyBorder="1" applyAlignment="1">
      <alignment horizontal="center" wrapText="1"/>
      <protection/>
    </xf>
    <xf numFmtId="3" fontId="11" fillId="0" borderId="5" xfId="23" applyNumberFormat="1" applyFont="1" applyBorder="1" applyAlignment="1">
      <alignment horizontal="center" wrapText="1"/>
      <protection/>
    </xf>
    <xf numFmtId="3" fontId="11" fillId="0" borderId="5" xfId="23" applyNumberFormat="1" applyFont="1" applyBorder="1" applyAlignment="1">
      <alignment horizontal="center"/>
      <protection/>
    </xf>
    <xf numFmtId="3" fontId="11" fillId="0" borderId="14" xfId="23" applyNumberFormat="1" applyFont="1" applyBorder="1" applyAlignment="1">
      <alignment horizontal="center" wrapText="1"/>
      <protection/>
    </xf>
    <xf numFmtId="3" fontId="11" fillId="0" borderId="0" xfId="23" applyNumberFormat="1" applyFont="1" applyBorder="1" applyAlignment="1">
      <alignment horizontal="center" wrapText="1"/>
      <protection/>
    </xf>
    <xf numFmtId="0" fontId="11" fillId="0" borderId="0" xfId="23" applyFont="1" applyBorder="1" applyAlignment="1">
      <alignment horizontal="center"/>
      <protection/>
    </xf>
    <xf numFmtId="0" fontId="4" fillId="0" borderId="15" xfId="23" applyFont="1" applyBorder="1" applyAlignment="1">
      <alignment horizontal="left"/>
      <protection/>
    </xf>
    <xf numFmtId="0" fontId="4" fillId="0" borderId="16" xfId="23" applyFont="1" applyBorder="1" applyAlignment="1">
      <alignment horizontal="left"/>
      <protection/>
    </xf>
    <xf numFmtId="0" fontId="4" fillId="0" borderId="16" xfId="23" applyFont="1" applyBorder="1" applyAlignment="1">
      <alignment horizontal="left" wrapText="1"/>
      <protection/>
    </xf>
    <xf numFmtId="3" fontId="4" fillId="0" borderId="16" xfId="23" applyNumberFormat="1" applyFont="1" applyBorder="1" applyAlignment="1">
      <alignment horizontal="right" wrapText="1"/>
      <protection/>
    </xf>
    <xf numFmtId="3" fontId="4" fillId="0" borderId="16" xfId="23" applyNumberFormat="1" applyFont="1" applyBorder="1" applyAlignment="1">
      <alignment horizontal="right"/>
      <protection/>
    </xf>
    <xf numFmtId="3" fontId="4" fillId="0" borderId="71" xfId="23" applyNumberFormat="1" applyFont="1" applyBorder="1" applyAlignment="1">
      <alignment horizontal="right" wrapText="1"/>
      <protection/>
    </xf>
    <xf numFmtId="3" fontId="4" fillId="0" borderId="0" xfId="23" applyNumberFormat="1" applyFont="1" applyBorder="1" applyAlignment="1">
      <alignment horizontal="left" wrapText="1"/>
      <protection/>
    </xf>
    <xf numFmtId="0" fontId="4" fillId="0" borderId="0" xfId="23" applyFont="1" applyBorder="1" applyAlignment="1">
      <alignment horizontal="left"/>
      <protection/>
    </xf>
    <xf numFmtId="0" fontId="7" fillId="0" borderId="52" xfId="23" applyFont="1" applyBorder="1" applyAlignment="1">
      <alignment horizontal="center"/>
      <protection/>
    </xf>
    <xf numFmtId="0" fontId="7" fillId="0" borderId="47" xfId="23" applyFont="1" applyBorder="1" applyAlignment="1">
      <alignment horizontal="center"/>
      <protection/>
    </xf>
    <xf numFmtId="0" fontId="7" fillId="0" borderId="9" xfId="23" applyFont="1" applyBorder="1" applyAlignment="1">
      <alignment wrapText="1"/>
      <protection/>
    </xf>
    <xf numFmtId="3" fontId="7" fillId="0" borderId="47" xfId="15" applyNumberFormat="1" applyFont="1" applyBorder="1" applyAlignment="1">
      <alignment wrapText="1"/>
    </xf>
    <xf numFmtId="3" fontId="7" fillId="0" borderId="47" xfId="23" applyNumberFormat="1" applyFont="1" applyBorder="1" applyAlignment="1">
      <alignment/>
      <protection/>
    </xf>
    <xf numFmtId="3" fontId="7" fillId="0" borderId="53" xfId="23" applyNumberFormat="1" applyFont="1" applyBorder="1" applyAlignment="1">
      <alignment/>
      <protection/>
    </xf>
    <xf numFmtId="49" fontId="4" fillId="0" borderId="11" xfId="23" applyNumberFormat="1" applyFont="1" applyBorder="1" applyAlignment="1">
      <alignment horizontal="center"/>
      <protection/>
    </xf>
    <xf numFmtId="49" fontId="4" fillId="0" borderId="6" xfId="23" applyNumberFormat="1" applyFont="1" applyBorder="1" applyAlignment="1">
      <alignment horizontal="center"/>
      <protection/>
    </xf>
    <xf numFmtId="3" fontId="4" fillId="0" borderId="12" xfId="23" applyNumberFormat="1" applyFont="1" applyBorder="1" applyAlignment="1">
      <alignment horizontal="right" wrapText="1"/>
      <protection/>
    </xf>
    <xf numFmtId="49" fontId="2" fillId="0" borderId="11" xfId="23" applyNumberFormat="1" applyFont="1" applyBorder="1" applyAlignment="1">
      <alignment horizontal="center"/>
      <protection/>
    </xf>
    <xf numFmtId="3" fontId="2" fillId="0" borderId="12" xfId="23" applyNumberFormat="1" applyFont="1" applyBorder="1" applyAlignment="1">
      <alignment horizontal="right" wrapText="1"/>
      <protection/>
    </xf>
    <xf numFmtId="3" fontId="2" fillId="0" borderId="0" xfId="23" applyNumberFormat="1" applyFont="1" applyBorder="1" applyAlignment="1">
      <alignment horizontal="left" wrapText="1"/>
      <protection/>
    </xf>
    <xf numFmtId="0" fontId="2" fillId="0" borderId="0" xfId="23" applyFont="1" applyBorder="1" applyAlignment="1">
      <alignment horizontal="left"/>
      <protection/>
    </xf>
    <xf numFmtId="0" fontId="2" fillId="0" borderId="18" xfId="23" applyFont="1" applyBorder="1" applyAlignment="1">
      <alignment horizontal="left"/>
      <protection/>
    </xf>
    <xf numFmtId="0" fontId="2" fillId="0" borderId="19" xfId="23" applyFont="1" applyBorder="1" applyAlignment="1">
      <alignment horizontal="left"/>
      <protection/>
    </xf>
    <xf numFmtId="0" fontId="2" fillId="0" borderId="19" xfId="23" applyFont="1" applyBorder="1" applyAlignment="1">
      <alignment horizontal="left" wrapText="1"/>
      <protection/>
    </xf>
    <xf numFmtId="3" fontId="2" fillId="0" borderId="19" xfId="23" applyNumberFormat="1" applyFont="1" applyBorder="1" applyAlignment="1">
      <alignment horizontal="right" wrapText="1"/>
      <protection/>
    </xf>
    <xf numFmtId="3" fontId="2" fillId="0" borderId="19" xfId="23" applyNumberFormat="1" applyFont="1" applyBorder="1" applyAlignment="1">
      <alignment horizontal="right"/>
      <protection/>
    </xf>
    <xf numFmtId="3" fontId="2" fillId="0" borderId="20" xfId="23" applyNumberFormat="1" applyFont="1" applyBorder="1" applyAlignment="1">
      <alignment horizontal="right" wrapText="1"/>
      <protection/>
    </xf>
    <xf numFmtId="49" fontId="4" fillId="0" borderId="54" xfId="23" applyNumberFormat="1" applyFont="1" applyBorder="1" applyAlignment="1">
      <alignment horizontal="left"/>
      <protection/>
    </xf>
    <xf numFmtId="49" fontId="4" fillId="0" borderId="55" xfId="23" applyNumberFormat="1" applyFont="1" applyBorder="1" applyAlignment="1">
      <alignment horizontal="left"/>
      <protection/>
    </xf>
    <xf numFmtId="0" fontId="4" fillId="0" borderId="55" xfId="23" applyFont="1" applyBorder="1" applyAlignment="1">
      <alignment horizontal="left" wrapText="1"/>
      <protection/>
    </xf>
    <xf numFmtId="3" fontId="4" fillId="0" borderId="55" xfId="23" applyNumberFormat="1" applyFont="1" applyBorder="1" applyAlignment="1">
      <alignment horizontal="right" wrapText="1"/>
      <protection/>
    </xf>
    <xf numFmtId="3" fontId="4" fillId="0" borderId="55" xfId="15" applyNumberFormat="1" applyFont="1" applyBorder="1" applyAlignment="1">
      <alignment horizontal="right" wrapText="1"/>
    </xf>
    <xf numFmtId="3" fontId="4" fillId="0" borderId="56" xfId="23" applyNumberFormat="1" applyFont="1" applyBorder="1" applyAlignment="1">
      <alignment horizontal="right"/>
      <protection/>
    </xf>
    <xf numFmtId="0" fontId="4" fillId="0" borderId="0" xfId="23" applyFont="1" applyAlignment="1">
      <alignment horizontal="left"/>
      <protection/>
    </xf>
    <xf numFmtId="0" fontId="7" fillId="0" borderId="7" xfId="23" applyFont="1" applyBorder="1" applyAlignment="1">
      <alignment horizontal="center"/>
      <protection/>
    </xf>
    <xf numFmtId="0" fontId="7" fillId="0" borderId="9" xfId="23" applyFont="1" applyBorder="1" applyAlignment="1">
      <alignment horizontal="center"/>
      <protection/>
    </xf>
    <xf numFmtId="3" fontId="7" fillId="0" borderId="9" xfId="15" applyNumberFormat="1" applyFont="1" applyBorder="1" applyAlignment="1">
      <alignment wrapText="1"/>
    </xf>
    <xf numFmtId="3" fontId="7" fillId="0" borderId="9" xfId="23" applyNumberFormat="1" applyFont="1" applyBorder="1" applyAlignment="1">
      <alignment/>
      <protection/>
    </xf>
    <xf numFmtId="3" fontId="7" fillId="0" borderId="10" xfId="23" applyNumberFormat="1" applyFont="1" applyBorder="1" applyAlignment="1">
      <alignment/>
      <protection/>
    </xf>
    <xf numFmtId="49" fontId="2" fillId="0" borderId="66" xfId="23" applyNumberFormat="1" applyFont="1" applyBorder="1" applyAlignment="1">
      <alignment horizontal="left"/>
      <protection/>
    </xf>
    <xf numFmtId="49" fontId="2" fillId="0" borderId="58" xfId="23" applyNumberFormat="1" applyFont="1" applyBorder="1" applyAlignment="1">
      <alignment horizontal="left"/>
      <protection/>
    </xf>
    <xf numFmtId="0" fontId="2" fillId="0" borderId="58" xfId="23" applyFont="1" applyFill="1" applyBorder="1" applyAlignment="1">
      <alignment wrapText="1"/>
      <protection/>
    </xf>
    <xf numFmtId="3" fontId="2" fillId="0" borderId="58" xfId="23" applyNumberFormat="1" applyFont="1" applyBorder="1" applyAlignment="1">
      <alignment horizontal="right" wrapText="1"/>
      <protection/>
    </xf>
    <xf numFmtId="3" fontId="2" fillId="0" borderId="58" xfId="15" applyNumberFormat="1" applyFont="1" applyBorder="1" applyAlignment="1">
      <alignment horizontal="right" wrapText="1"/>
    </xf>
    <xf numFmtId="3" fontId="2" fillId="0" borderId="59" xfId="23" applyNumberFormat="1" applyFont="1" applyBorder="1" applyAlignment="1">
      <alignment horizontal="right"/>
      <protection/>
    </xf>
    <xf numFmtId="49" fontId="2" fillId="0" borderId="66" xfId="23" applyNumberFormat="1" applyFont="1" applyBorder="1" applyAlignment="1">
      <alignment horizontal="center"/>
      <protection/>
    </xf>
    <xf numFmtId="49" fontId="2" fillId="0" borderId="58" xfId="23" applyNumberFormat="1" applyFont="1" applyBorder="1" applyAlignment="1">
      <alignment horizontal="center"/>
      <protection/>
    </xf>
    <xf numFmtId="0" fontId="2" fillId="0" borderId="58" xfId="23" applyFont="1" applyBorder="1" applyAlignment="1">
      <alignment wrapText="1"/>
      <protection/>
    </xf>
    <xf numFmtId="3" fontId="2" fillId="0" borderId="58" xfId="23" applyNumberFormat="1" applyFont="1" applyBorder="1" applyAlignment="1">
      <alignment horizontal="right"/>
      <protection/>
    </xf>
    <xf numFmtId="3" fontId="2" fillId="0" borderId="59" xfId="23" applyNumberFormat="1" applyFont="1" applyBorder="1" applyAlignment="1">
      <alignment horizontal="right" wrapText="1"/>
      <protection/>
    </xf>
    <xf numFmtId="0" fontId="2" fillId="0" borderId="0" xfId="23" applyFont="1" applyBorder="1">
      <alignment/>
      <protection/>
    </xf>
    <xf numFmtId="0" fontId="2" fillId="0" borderId="0" xfId="23" applyFont="1" applyFill="1" applyBorder="1">
      <alignment/>
      <protection/>
    </xf>
    <xf numFmtId="0" fontId="3" fillId="0" borderId="0" xfId="23" applyAlignment="1">
      <alignment wrapText="1"/>
      <protection/>
    </xf>
    <xf numFmtId="0" fontId="22" fillId="0" borderId="72" xfId="23" applyFont="1" applyFill="1" applyBorder="1" applyAlignment="1">
      <alignment horizontal="center" vertical="center"/>
      <protection/>
    </xf>
    <xf numFmtId="0" fontId="22" fillId="0" borderId="9" xfId="23" applyFont="1" applyFill="1" applyBorder="1" applyAlignment="1">
      <alignment horizontal="center" vertical="center" wrapText="1"/>
      <protection/>
    </xf>
    <xf numFmtId="0" fontId="22" fillId="0" borderId="9" xfId="23" applyFont="1" applyFill="1" applyBorder="1" applyAlignment="1">
      <alignment horizontal="center" vertical="center"/>
      <protection/>
    </xf>
    <xf numFmtId="0" fontId="22" fillId="0" borderId="73" xfId="23" applyFont="1" applyFill="1" applyBorder="1" applyAlignment="1">
      <alignment horizontal="center" vertical="center" wrapText="1"/>
      <protection/>
    </xf>
    <xf numFmtId="0" fontId="22" fillId="0" borderId="74" xfId="23" applyFont="1" applyFill="1" applyBorder="1" applyAlignment="1">
      <alignment horizontal="center" vertical="center" wrapText="1"/>
      <protection/>
    </xf>
    <xf numFmtId="0" fontId="22" fillId="0" borderId="0" xfId="23" applyFont="1" applyFill="1" applyAlignment="1">
      <alignment vertical="center"/>
      <protection/>
    </xf>
    <xf numFmtId="0" fontId="22" fillId="0" borderId="65" xfId="23" applyFont="1" applyFill="1" applyBorder="1" applyAlignment="1">
      <alignment horizontal="center" vertical="center"/>
      <protection/>
    </xf>
    <xf numFmtId="0" fontId="2" fillId="0" borderId="6" xfId="23" applyFont="1" applyFill="1" applyBorder="1" applyAlignment="1">
      <alignment vertical="center" wrapText="1"/>
      <protection/>
    </xf>
    <xf numFmtId="0" fontId="2" fillId="0" borderId="6" xfId="23" applyFont="1" applyFill="1" applyBorder="1" applyAlignment="1">
      <alignment vertical="center"/>
      <protection/>
    </xf>
    <xf numFmtId="0" fontId="22" fillId="0" borderId="8" xfId="23" applyFont="1" applyFill="1" applyBorder="1" applyAlignment="1">
      <alignment horizontal="center" vertical="center" wrapText="1"/>
      <protection/>
    </xf>
    <xf numFmtId="0" fontId="22" fillId="0" borderId="6" xfId="23" applyFont="1" applyFill="1" applyBorder="1" applyAlignment="1">
      <alignment horizontal="center" vertical="center"/>
      <protection/>
    </xf>
    <xf numFmtId="0" fontId="22" fillId="0" borderId="48" xfId="23" applyFont="1" applyFill="1" applyBorder="1" applyAlignment="1">
      <alignment horizontal="left" vertical="center"/>
      <protection/>
    </xf>
    <xf numFmtId="0" fontId="22" fillId="0" borderId="49" xfId="23" applyFont="1" applyFill="1" applyBorder="1" applyAlignment="1">
      <alignment horizontal="left" vertical="center"/>
      <protection/>
    </xf>
    <xf numFmtId="0" fontId="22" fillId="0" borderId="57" xfId="23" applyFont="1" applyFill="1" applyBorder="1" applyAlignment="1">
      <alignment horizontal="center" vertical="center" wrapText="1"/>
      <protection/>
    </xf>
    <xf numFmtId="0" fontId="22" fillId="0" borderId="6" xfId="23" applyFont="1" applyFill="1" applyBorder="1" applyAlignment="1">
      <alignment horizontal="center" vertical="center" wrapText="1"/>
      <protection/>
    </xf>
    <xf numFmtId="0" fontId="22" fillId="0" borderId="6" xfId="23" applyFont="1" applyFill="1" applyBorder="1" applyAlignment="1">
      <alignment vertical="center"/>
      <protection/>
    </xf>
    <xf numFmtId="0" fontId="2" fillId="0" borderId="5" xfId="23" applyFont="1" applyFill="1" applyBorder="1" applyAlignment="1">
      <alignment vertical="center" wrapText="1"/>
      <protection/>
    </xf>
    <xf numFmtId="0" fontId="2" fillId="0" borderId="5" xfId="23" applyFont="1" applyFill="1" applyBorder="1" applyAlignment="1">
      <alignment vertical="center"/>
      <protection/>
    </xf>
    <xf numFmtId="0" fontId="22" fillId="0" borderId="5" xfId="23" applyFont="1" applyFill="1" applyBorder="1" applyAlignment="1">
      <alignment horizontal="center" vertical="center" wrapText="1"/>
      <protection/>
    </xf>
    <xf numFmtId="0" fontId="22" fillId="0" borderId="54" xfId="23" applyFont="1" applyFill="1" applyBorder="1" applyAlignment="1">
      <alignment horizontal="center" vertical="center"/>
      <protection/>
    </xf>
    <xf numFmtId="0" fontId="2" fillId="0" borderId="58" xfId="23" applyFont="1" applyFill="1" applyBorder="1" applyAlignment="1">
      <alignment vertical="center" wrapText="1"/>
      <protection/>
    </xf>
    <xf numFmtId="0" fontId="2" fillId="0" borderId="58" xfId="23" applyFont="1" applyFill="1" applyBorder="1" applyAlignment="1">
      <alignment vertical="center"/>
      <protection/>
    </xf>
    <xf numFmtId="0" fontId="22" fillId="0" borderId="55" xfId="23" applyFont="1" applyFill="1" applyBorder="1" applyAlignment="1">
      <alignment horizontal="center" vertical="center" wrapText="1"/>
      <protection/>
    </xf>
    <xf numFmtId="0" fontId="22" fillId="0" borderId="56" xfId="23" applyFont="1" applyFill="1" applyBorder="1" applyAlignment="1">
      <alignment horizontal="center" vertical="center" wrapText="1"/>
      <protection/>
    </xf>
    <xf numFmtId="0" fontId="22" fillId="0" borderId="0" xfId="23" applyFont="1" applyFill="1" applyAlignment="1">
      <alignment horizontal="center" vertical="center"/>
      <protection/>
    </xf>
    <xf numFmtId="0" fontId="7" fillId="0" borderId="15" xfId="23" applyFont="1" applyFill="1" applyBorder="1" applyAlignment="1">
      <alignment horizontal="center"/>
      <protection/>
    </xf>
    <xf numFmtId="0" fontId="7" fillId="0" borderId="75" xfId="23" applyFont="1" applyFill="1" applyBorder="1" applyAlignment="1">
      <alignment horizontal="center"/>
      <protection/>
    </xf>
    <xf numFmtId="0" fontId="7" fillId="0" borderId="16" xfId="23" applyFont="1" applyFill="1" applyBorder="1" applyAlignment="1">
      <alignment horizontal="center"/>
      <protection/>
    </xf>
    <xf numFmtId="0" fontId="7" fillId="0" borderId="76" xfId="23" applyFont="1" applyFill="1" applyBorder="1" applyAlignment="1">
      <alignment horizontal="center"/>
      <protection/>
    </xf>
    <xf numFmtId="0" fontId="7" fillId="0" borderId="77" xfId="23" applyFont="1" applyFill="1" applyBorder="1" applyAlignment="1">
      <alignment horizontal="center"/>
      <protection/>
    </xf>
    <xf numFmtId="0" fontId="2" fillId="0" borderId="11" xfId="23" applyFont="1" applyFill="1" applyBorder="1">
      <alignment/>
      <protection/>
    </xf>
    <xf numFmtId="0" fontId="2" fillId="0" borderId="6" xfId="23" applyFont="1" applyFill="1" applyBorder="1" applyAlignment="1">
      <alignment/>
      <protection/>
    </xf>
    <xf numFmtId="3" fontId="2" fillId="0" borderId="0" xfId="23" applyNumberFormat="1" applyFont="1" applyFill="1" applyBorder="1">
      <alignment/>
      <protection/>
    </xf>
    <xf numFmtId="0" fontId="4" fillId="0" borderId="13" xfId="23" applyFont="1" applyFill="1" applyBorder="1" applyAlignment="1">
      <alignment horizontal="center"/>
      <protection/>
    </xf>
    <xf numFmtId="3" fontId="4" fillId="0" borderId="6" xfId="15" applyNumberFormat="1" applyFont="1" applyFill="1" applyBorder="1" applyAlignment="1">
      <alignment/>
    </xf>
    <xf numFmtId="3" fontId="4" fillId="0" borderId="33" xfId="23" applyNumberFormat="1" applyFont="1" applyFill="1" applyBorder="1">
      <alignment/>
      <protection/>
    </xf>
    <xf numFmtId="3" fontId="4" fillId="0" borderId="0" xfId="23" applyNumberFormat="1" applyFont="1" applyFill="1" applyBorder="1">
      <alignment/>
      <protection/>
    </xf>
    <xf numFmtId="3" fontId="4" fillId="0" borderId="0" xfId="23" applyNumberFormat="1" applyFont="1" applyFill="1">
      <alignment/>
      <protection/>
    </xf>
    <xf numFmtId="0" fontId="4" fillId="0" borderId="65" xfId="23" applyFont="1" applyFill="1" applyBorder="1" applyAlignment="1">
      <alignment horizontal="center"/>
      <protection/>
    </xf>
    <xf numFmtId="49" fontId="4" fillId="0" borderId="8" xfId="23" applyNumberFormat="1" applyFont="1" applyFill="1" applyBorder="1" applyAlignment="1">
      <alignment horizontal="center"/>
      <protection/>
    </xf>
    <xf numFmtId="3" fontId="4" fillId="0" borderId="12" xfId="23" applyNumberFormat="1" applyFont="1" applyFill="1" applyBorder="1">
      <alignment/>
      <protection/>
    </xf>
    <xf numFmtId="0" fontId="4" fillId="0" borderId="52" xfId="23" applyFont="1" applyFill="1" applyBorder="1" applyAlignment="1">
      <alignment horizontal="center"/>
      <protection/>
    </xf>
    <xf numFmtId="3" fontId="4" fillId="0" borderId="12" xfId="23" applyNumberFormat="1" applyFont="1" applyFill="1" applyBorder="1" applyAlignment="1">
      <alignment horizontal="right"/>
      <protection/>
    </xf>
    <xf numFmtId="3" fontId="4" fillId="0" borderId="0" xfId="23" applyNumberFormat="1" applyFont="1" applyFill="1" applyBorder="1" applyAlignment="1">
      <alignment horizontal="right"/>
      <protection/>
    </xf>
    <xf numFmtId="3" fontId="4" fillId="0" borderId="0" xfId="23" applyNumberFormat="1" applyFont="1" applyFill="1" applyAlignment="1">
      <alignment horizontal="right"/>
      <protection/>
    </xf>
    <xf numFmtId="0" fontId="4" fillId="0" borderId="11" xfId="23" applyFont="1" applyFill="1" applyBorder="1">
      <alignment/>
      <protection/>
    </xf>
    <xf numFmtId="49" fontId="4" fillId="0" borderId="6" xfId="23" applyNumberFormat="1" applyFont="1" applyFill="1" applyBorder="1" applyAlignment="1">
      <alignment/>
      <protection/>
    </xf>
    <xf numFmtId="0" fontId="2" fillId="0" borderId="13" xfId="23" applyFont="1" applyFill="1" applyBorder="1" applyAlignment="1">
      <alignment horizontal="center"/>
      <protection/>
    </xf>
    <xf numFmtId="0" fontId="2" fillId="0" borderId="65" xfId="23" applyFont="1" applyFill="1" applyBorder="1" applyAlignment="1">
      <alignment horizontal="center"/>
      <protection/>
    </xf>
    <xf numFmtId="0" fontId="2" fillId="0" borderId="52" xfId="23" applyFont="1" applyFill="1" applyBorder="1" applyAlignment="1">
      <alignment horizontal="center"/>
      <protection/>
    </xf>
    <xf numFmtId="3" fontId="2" fillId="0" borderId="12" xfId="23" applyNumberFormat="1" applyFont="1" applyFill="1" applyBorder="1" applyAlignment="1">
      <alignment horizontal="right"/>
      <protection/>
    </xf>
    <xf numFmtId="3" fontId="2" fillId="0" borderId="0" xfId="23" applyNumberFormat="1" applyFont="1" applyFill="1" applyBorder="1" applyAlignment="1">
      <alignment horizontal="right"/>
      <protection/>
    </xf>
    <xf numFmtId="3" fontId="2" fillId="0" borderId="0" xfId="23" applyNumberFormat="1" applyFont="1" applyFill="1" applyAlignment="1">
      <alignment horizontal="right"/>
      <protection/>
    </xf>
    <xf numFmtId="0" fontId="4" fillId="0" borderId="5" xfId="23" applyFont="1" applyFill="1" applyBorder="1" applyAlignment="1">
      <alignment horizontal="center"/>
      <protection/>
    </xf>
    <xf numFmtId="0" fontId="4" fillId="0" borderId="5" xfId="23" applyFont="1" applyFill="1" applyBorder="1" applyAlignment="1">
      <alignment horizontal="left"/>
      <protection/>
    </xf>
    <xf numFmtId="0" fontId="4" fillId="0" borderId="8" xfId="23" applyFont="1" applyFill="1" applyBorder="1" applyAlignment="1">
      <alignment horizontal="center"/>
      <protection/>
    </xf>
    <xf numFmtId="0" fontId="4" fillId="0" borderId="8" xfId="23" applyFont="1" applyFill="1" applyBorder="1" applyAlignment="1">
      <alignment horizontal="left"/>
      <protection/>
    </xf>
    <xf numFmtId="0" fontId="4" fillId="0" borderId="54" xfId="23" applyFont="1" applyFill="1" applyBorder="1" applyAlignment="1">
      <alignment horizontal="center"/>
      <protection/>
    </xf>
    <xf numFmtId="0" fontId="4" fillId="0" borderId="55" xfId="23" applyFont="1" applyFill="1" applyBorder="1" applyAlignment="1">
      <alignment horizontal="center"/>
      <protection/>
    </xf>
    <xf numFmtId="0" fontId="4" fillId="0" borderId="55" xfId="23" applyFont="1" applyFill="1" applyBorder="1" applyAlignment="1">
      <alignment horizontal="left"/>
      <protection/>
    </xf>
    <xf numFmtId="0" fontId="4" fillId="0" borderId="58" xfId="23" applyFont="1" applyFill="1" applyBorder="1" applyAlignment="1">
      <alignment horizontal="center"/>
      <protection/>
    </xf>
    <xf numFmtId="3" fontId="4" fillId="0" borderId="58" xfId="23" applyNumberFormat="1" applyFont="1" applyFill="1" applyBorder="1" applyAlignment="1">
      <alignment horizontal="right"/>
      <protection/>
    </xf>
    <xf numFmtId="3" fontId="4" fillId="0" borderId="59" xfId="23" applyNumberFormat="1" applyFont="1" applyFill="1" applyBorder="1" applyAlignment="1">
      <alignment horizontal="right"/>
      <protection/>
    </xf>
    <xf numFmtId="0" fontId="4" fillId="0" borderId="0" xfId="23" applyFont="1" applyFill="1" applyAlignment="1">
      <alignment horizontal="right"/>
      <protection/>
    </xf>
    <xf numFmtId="0" fontId="4" fillId="0" borderId="0" xfId="23" applyFont="1" applyFill="1" applyBorder="1" applyAlignment="1">
      <alignment horizontal="center"/>
      <protection/>
    </xf>
    <xf numFmtId="0" fontId="4" fillId="0" borderId="0" xfId="23" applyFont="1" applyFill="1" applyBorder="1" applyAlignment="1">
      <alignment horizontal="left"/>
      <protection/>
    </xf>
    <xf numFmtId="3" fontId="4" fillId="0" borderId="0" xfId="23" applyNumberFormat="1" applyFont="1" applyFill="1" applyBorder="1" applyAlignment="1">
      <alignment horizontal="center"/>
      <protection/>
    </xf>
    <xf numFmtId="0" fontId="2" fillId="0" borderId="0" xfId="23" applyFont="1" applyFill="1" applyBorder="1" applyAlignment="1">
      <alignment horizontal="left"/>
      <protection/>
    </xf>
    <xf numFmtId="0" fontId="2" fillId="0" borderId="0" xfId="22" applyFont="1">
      <alignment/>
      <protection/>
    </xf>
    <xf numFmtId="0" fontId="2" fillId="0" borderId="0" xfId="22" applyFont="1" applyAlignment="1">
      <alignment/>
      <protection/>
    </xf>
    <xf numFmtId="0" fontId="3" fillId="0" borderId="0" xfId="22">
      <alignment/>
      <protection/>
    </xf>
    <xf numFmtId="0" fontId="2" fillId="0" borderId="0" xfId="22" applyFont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4" fillId="0" borderId="0" xfId="22" applyFont="1" applyAlignment="1">
      <alignment horizontal="left"/>
      <protection/>
    </xf>
    <xf numFmtId="0" fontId="2" fillId="0" borderId="0" xfId="22" applyFont="1" applyAlignment="1">
      <alignment horizontal="center"/>
      <protection/>
    </xf>
    <xf numFmtId="0" fontId="4" fillId="0" borderId="48" xfId="22" applyFont="1" applyBorder="1" applyAlignment="1">
      <alignment horizontal="center" vertical="center" wrapText="1"/>
      <protection/>
    </xf>
    <xf numFmtId="0" fontId="4" fillId="0" borderId="6" xfId="22" applyFont="1" applyBorder="1" applyAlignment="1">
      <alignment horizontal="center" vertical="center" wrapText="1"/>
      <protection/>
    </xf>
    <xf numFmtId="0" fontId="7" fillId="0" borderId="62" xfId="22" applyFont="1" applyBorder="1" applyAlignment="1">
      <alignment horizontal="center"/>
      <protection/>
    </xf>
    <xf numFmtId="0" fontId="7" fillId="0" borderId="5" xfId="22" applyFont="1" applyBorder="1" applyAlignment="1">
      <alignment horizontal="center"/>
      <protection/>
    </xf>
    <xf numFmtId="0" fontId="3" fillId="0" borderId="5" xfId="22" applyFont="1" applyBorder="1">
      <alignment/>
      <protection/>
    </xf>
    <xf numFmtId="0" fontId="4" fillId="0" borderId="5" xfId="22" applyFont="1" applyBorder="1" applyAlignment="1">
      <alignment horizontal="center" vertical="center"/>
      <protection/>
    </xf>
    <xf numFmtId="0" fontId="4" fillId="0" borderId="5" xfId="22" applyFont="1" applyBorder="1" applyAlignment="1">
      <alignment horizontal="left" vertical="center"/>
      <protection/>
    </xf>
    <xf numFmtId="0" fontId="2" fillId="0" borderId="6" xfId="22" applyFont="1" applyBorder="1" applyAlignment="1">
      <alignment horizontal="center" vertical="center"/>
      <protection/>
    </xf>
    <xf numFmtId="165" fontId="4" fillId="0" borderId="48" xfId="22" applyNumberFormat="1" applyFont="1" applyBorder="1" applyAlignment="1">
      <alignment horizontal="right" vertical="center"/>
      <protection/>
    </xf>
    <xf numFmtId="165" fontId="4" fillId="0" borderId="6" xfId="22" applyNumberFormat="1" applyFont="1" applyBorder="1" applyAlignment="1">
      <alignment horizontal="right" vertical="center"/>
      <protection/>
    </xf>
    <xf numFmtId="165" fontId="23" fillId="0" borderId="0" xfId="22" applyNumberFormat="1" applyFont="1">
      <alignment/>
      <protection/>
    </xf>
    <xf numFmtId="0" fontId="4" fillId="0" borderId="8" xfId="22" applyFont="1" applyBorder="1" applyAlignment="1">
      <alignment horizontal="center" vertical="center"/>
      <protection/>
    </xf>
    <xf numFmtId="0" fontId="2" fillId="0" borderId="8" xfId="22" applyFont="1" applyBorder="1" applyAlignment="1">
      <alignment horizontal="left" vertical="center"/>
      <protection/>
    </xf>
    <xf numFmtId="0" fontId="2" fillId="0" borderId="47" xfId="22" applyFont="1" applyBorder="1" applyAlignment="1">
      <alignment horizontal="center" vertical="center"/>
      <protection/>
    </xf>
    <xf numFmtId="0" fontId="4" fillId="0" borderId="47" xfId="22" applyFont="1" applyBorder="1" applyAlignment="1">
      <alignment horizontal="center" vertical="center"/>
      <protection/>
    </xf>
    <xf numFmtId="0" fontId="2" fillId="0" borderId="47" xfId="22" applyFont="1" applyBorder="1" applyAlignment="1">
      <alignment horizontal="left" vertical="center"/>
      <protection/>
    </xf>
    <xf numFmtId="0" fontId="2" fillId="0" borderId="8" xfId="22" applyFont="1" applyBorder="1" applyAlignment="1">
      <alignment horizontal="center" vertical="center"/>
      <protection/>
    </xf>
    <xf numFmtId="0" fontId="2" fillId="0" borderId="6" xfId="22" applyFont="1" applyBorder="1" applyAlignment="1">
      <alignment horizontal="left" vertical="center"/>
      <protection/>
    </xf>
    <xf numFmtId="165" fontId="2" fillId="0" borderId="48" xfId="22" applyNumberFormat="1" applyFont="1" applyBorder="1" applyAlignment="1">
      <alignment horizontal="right" vertical="center"/>
      <protection/>
    </xf>
    <xf numFmtId="165" fontId="2" fillId="0" borderId="6" xfId="22" applyNumberFormat="1" applyFont="1" applyBorder="1" applyAlignment="1">
      <alignment horizontal="right" vertical="center"/>
      <protection/>
    </xf>
    <xf numFmtId="0" fontId="4" fillId="0" borderId="5" xfId="22" applyFont="1" applyBorder="1" applyAlignment="1">
      <alignment horizontal="center" vertical="center"/>
      <protection/>
    </xf>
    <xf numFmtId="0" fontId="16" fillId="0" borderId="0" xfId="22" applyFont="1">
      <alignment/>
      <protection/>
    </xf>
    <xf numFmtId="0" fontId="2" fillId="0" borderId="8" xfId="22" applyFont="1" applyBorder="1" applyAlignment="1">
      <alignment horizontal="center" vertical="center"/>
      <protection/>
    </xf>
    <xf numFmtId="0" fontId="2" fillId="0" borderId="47" xfId="22" applyFont="1" applyBorder="1" applyAlignment="1">
      <alignment horizontal="center" vertical="center"/>
      <protection/>
    </xf>
    <xf numFmtId="0" fontId="2" fillId="0" borderId="48" xfId="22" applyFont="1" applyBorder="1" applyAlignment="1">
      <alignment horizontal="center" vertical="center"/>
      <protection/>
    </xf>
    <xf numFmtId="0" fontId="2" fillId="0" borderId="47" xfId="22" applyFont="1" applyBorder="1" applyAlignment="1">
      <alignment horizontal="left" vertical="center"/>
      <protection/>
    </xf>
    <xf numFmtId="0" fontId="2" fillId="0" borderId="67" xfId="22" applyFont="1" applyBorder="1" applyAlignment="1">
      <alignment horizontal="center" vertical="center"/>
      <protection/>
    </xf>
    <xf numFmtId="165" fontId="4" fillId="0" borderId="67" xfId="22" applyNumberFormat="1" applyFont="1" applyBorder="1" applyAlignment="1">
      <alignment horizontal="right" vertical="center"/>
      <protection/>
    </xf>
    <xf numFmtId="165" fontId="4" fillId="0" borderId="47" xfId="22" applyNumberFormat="1" applyFont="1" applyBorder="1" applyAlignment="1">
      <alignment horizontal="right" vertical="center"/>
      <protection/>
    </xf>
    <xf numFmtId="0" fontId="2" fillId="0" borderId="5" xfId="22" applyFont="1" applyBorder="1" applyAlignment="1">
      <alignment horizontal="center" vertical="center"/>
      <protection/>
    </xf>
    <xf numFmtId="0" fontId="2" fillId="0" borderId="5" xfId="22" applyFont="1" applyBorder="1" applyAlignment="1">
      <alignment horizontal="left" vertical="center" wrapText="1"/>
      <protection/>
    </xf>
    <xf numFmtId="165" fontId="2" fillId="0" borderId="67" xfId="22" applyNumberFormat="1" applyFont="1" applyBorder="1" applyAlignment="1">
      <alignment horizontal="right" vertical="center"/>
      <protection/>
    </xf>
    <xf numFmtId="165" fontId="2" fillId="0" borderId="47" xfId="22" applyNumberFormat="1" applyFont="1" applyBorder="1" applyAlignment="1">
      <alignment horizontal="right" vertical="center"/>
      <protection/>
    </xf>
    <xf numFmtId="0" fontId="3" fillId="0" borderId="8" xfId="22" applyFont="1" applyBorder="1">
      <alignment/>
      <protection/>
    </xf>
    <xf numFmtId="0" fontId="2" fillId="0" borderId="8" xfId="22" applyFont="1" applyBorder="1">
      <alignment/>
      <protection/>
    </xf>
    <xf numFmtId="0" fontId="2" fillId="0" borderId="8" xfId="22" applyFont="1" applyBorder="1" applyAlignment="1">
      <alignment/>
      <protection/>
    </xf>
    <xf numFmtId="0" fontId="2" fillId="0" borderId="47" xfId="22" applyFont="1" applyBorder="1">
      <alignment/>
      <protection/>
    </xf>
    <xf numFmtId="0" fontId="2" fillId="0" borderId="47" xfId="22" applyFont="1" applyBorder="1" applyAlignment="1">
      <alignment/>
      <protection/>
    </xf>
    <xf numFmtId="0" fontId="2" fillId="0" borderId="5" xfId="22" applyFont="1" applyBorder="1" applyAlignment="1">
      <alignment horizontal="left" vertical="center"/>
      <protection/>
    </xf>
    <xf numFmtId="0" fontId="4" fillId="0" borderId="5" xfId="22" applyFont="1" applyBorder="1" applyAlignment="1">
      <alignment horizontal="left" vertical="center" wrapText="1"/>
      <protection/>
    </xf>
    <xf numFmtId="0" fontId="2" fillId="0" borderId="8" xfId="22" applyFont="1" applyBorder="1" applyAlignment="1">
      <alignment horizontal="left" vertical="center" wrapText="1"/>
      <protection/>
    </xf>
    <xf numFmtId="3" fontId="4" fillId="0" borderId="48" xfId="22" applyNumberFormat="1" applyFont="1" applyBorder="1" applyAlignment="1">
      <alignment horizontal="right" vertical="center"/>
      <protection/>
    </xf>
    <xf numFmtId="3" fontId="4" fillId="0" borderId="6" xfId="22" applyNumberFormat="1" applyFont="1" applyBorder="1" applyAlignment="1">
      <alignment horizontal="right" vertical="center"/>
      <protection/>
    </xf>
    <xf numFmtId="3" fontId="23" fillId="0" borderId="0" xfId="22" applyNumberFormat="1" applyFont="1">
      <alignment/>
      <protection/>
    </xf>
    <xf numFmtId="0" fontId="2" fillId="0" borderId="47" xfId="22" applyFont="1" applyBorder="1" applyAlignment="1">
      <alignment horizontal="left" vertical="center" wrapText="1"/>
      <protection/>
    </xf>
    <xf numFmtId="0" fontId="2" fillId="0" borderId="62" xfId="22" applyFont="1" applyBorder="1" applyAlignment="1">
      <alignment horizontal="center" vertical="center"/>
      <protection/>
    </xf>
    <xf numFmtId="0" fontId="2" fillId="0" borderId="47" xfId="22" applyFont="1" applyBorder="1" applyAlignment="1">
      <alignment horizontal="left" vertical="center" wrapText="1"/>
      <protection/>
    </xf>
    <xf numFmtId="3" fontId="2" fillId="0" borderId="48" xfId="22" applyNumberFormat="1" applyFont="1" applyBorder="1" applyAlignment="1">
      <alignment horizontal="right" vertical="center"/>
      <protection/>
    </xf>
    <xf numFmtId="3" fontId="2" fillId="0" borderId="6" xfId="22" applyNumberFormat="1" applyFont="1" applyBorder="1" applyAlignment="1">
      <alignment horizontal="right" vertical="center"/>
      <protection/>
    </xf>
    <xf numFmtId="0" fontId="2" fillId="0" borderId="6" xfId="22" applyFont="1" applyBorder="1">
      <alignment/>
      <protection/>
    </xf>
    <xf numFmtId="0" fontId="2" fillId="0" borderId="48" xfId="22" applyFont="1" applyBorder="1">
      <alignment/>
      <protection/>
    </xf>
    <xf numFmtId="165" fontId="2" fillId="0" borderId="62" xfId="22" applyNumberFormat="1" applyFont="1" applyBorder="1" applyAlignment="1">
      <alignment horizontal="right" vertical="center"/>
      <protection/>
    </xf>
    <xf numFmtId="165" fontId="2" fillId="0" borderId="5" xfId="22" applyNumberFormat="1" applyFont="1" applyBorder="1" applyAlignment="1">
      <alignment horizontal="right" vertical="center"/>
      <protection/>
    </xf>
    <xf numFmtId="0" fontId="2" fillId="0" borderId="6" xfId="22" applyFont="1" applyBorder="1" applyAlignment="1">
      <alignment horizontal="left" vertical="center" wrapText="1"/>
      <protection/>
    </xf>
    <xf numFmtId="0" fontId="4" fillId="0" borderId="8" xfId="22" applyFont="1" applyBorder="1">
      <alignment/>
      <protection/>
    </xf>
    <xf numFmtId="0" fontId="4" fillId="0" borderId="8" xfId="22" applyFont="1" applyBorder="1" applyAlignment="1">
      <alignment horizontal="center" vertical="center"/>
      <protection/>
    </xf>
    <xf numFmtId="0" fontId="4" fillId="0" borderId="67" xfId="22" applyFont="1" applyBorder="1" applyAlignment="1">
      <alignment horizontal="center" vertical="center"/>
      <protection/>
    </xf>
    <xf numFmtId="0" fontId="3" fillId="0" borderId="8" xfId="22" applyFont="1" applyBorder="1" applyAlignment="1">
      <alignment horizontal="center" vertical="center"/>
      <protection/>
    </xf>
    <xf numFmtId="0" fontId="4" fillId="0" borderId="48" xfId="22" applyFont="1" applyBorder="1" applyAlignment="1">
      <alignment horizontal="center" vertical="center"/>
      <protection/>
    </xf>
    <xf numFmtId="0" fontId="3" fillId="0" borderId="47" xfId="22" applyFont="1" applyBorder="1">
      <alignment/>
      <protection/>
    </xf>
    <xf numFmtId="0" fontId="4" fillId="0" borderId="47" xfId="22" applyFont="1" applyBorder="1">
      <alignment/>
      <protection/>
    </xf>
    <xf numFmtId="0" fontId="4" fillId="0" borderId="47" xfId="22" applyFont="1" applyBorder="1" applyAlignment="1">
      <alignment horizontal="center" vertical="center"/>
      <protection/>
    </xf>
    <xf numFmtId="0" fontId="2" fillId="0" borderId="0" xfId="22" applyFont="1" applyAlignment="1">
      <alignment/>
      <protection/>
    </xf>
    <xf numFmtId="0" fontId="0" fillId="0" borderId="0" xfId="18" applyAlignment="1">
      <alignment horizontal="center" vertical="center"/>
      <protection/>
    </xf>
    <xf numFmtId="0" fontId="0" fillId="0" borderId="0" xfId="18" applyAlignment="1">
      <alignment horizontal="center" vertical="center" wrapText="1"/>
      <protection/>
    </xf>
    <xf numFmtId="3" fontId="0" fillId="0" borderId="0" xfId="18" applyNumberFormat="1" applyAlignment="1">
      <alignment horizontal="center" vertical="center"/>
      <protection/>
    </xf>
    <xf numFmtId="3" fontId="24" fillId="0" borderId="0" xfId="18" applyNumberFormat="1" applyFont="1" applyAlignment="1">
      <alignment horizontal="left" vertical="center"/>
      <protection/>
    </xf>
    <xf numFmtId="0" fontId="0" fillId="0" borderId="0" xfId="18" applyFont="1" applyAlignment="1">
      <alignment horizontal="left" vertical="center"/>
      <protection/>
    </xf>
    <xf numFmtId="0" fontId="0" fillId="0" borderId="0" xfId="18" applyFont="1" applyAlignment="1">
      <alignment horizontal="center" vertical="center"/>
      <protection/>
    </xf>
    <xf numFmtId="0" fontId="0" fillId="0" borderId="0" xfId="18" applyAlignment="1">
      <alignment vertical="center"/>
      <protection/>
    </xf>
    <xf numFmtId="3" fontId="0" fillId="0" borderId="0" xfId="18" applyNumberFormat="1" applyFont="1" applyAlignment="1">
      <alignment horizontal="center" vertical="center"/>
      <protection/>
    </xf>
    <xf numFmtId="0" fontId="0" fillId="0" borderId="0" xfId="18" applyFont="1" applyAlignment="1">
      <alignment horizontal="left" vertical="center" wrapText="1"/>
      <protection/>
    </xf>
    <xf numFmtId="0" fontId="25" fillId="0" borderId="0" xfId="18" applyFont="1" applyAlignment="1">
      <alignment horizontal="left" vertical="center"/>
      <protection/>
    </xf>
    <xf numFmtId="0" fontId="25" fillId="0" borderId="0" xfId="18" applyFont="1" applyAlignment="1">
      <alignment horizontal="left" vertical="center" wrapText="1"/>
      <protection/>
    </xf>
    <xf numFmtId="0" fontId="26" fillId="0" borderId="0" xfId="18" applyFont="1" applyAlignment="1">
      <alignment horizontal="center" vertical="center"/>
      <protection/>
    </xf>
    <xf numFmtId="0" fontId="26" fillId="0" borderId="0" xfId="18" applyFont="1" applyAlignment="1">
      <alignment horizontal="center" vertical="center" wrapText="1"/>
      <protection/>
    </xf>
    <xf numFmtId="3" fontId="26" fillId="0" borderId="18" xfId="18" applyNumberFormat="1" applyFont="1" applyBorder="1" applyAlignment="1">
      <alignment horizontal="center" vertical="center"/>
      <protection/>
    </xf>
    <xf numFmtId="3" fontId="26" fillId="0" borderId="19" xfId="18" applyNumberFormat="1" applyFont="1" applyBorder="1" applyAlignment="1">
      <alignment horizontal="center" vertical="center"/>
      <protection/>
    </xf>
    <xf numFmtId="3" fontId="26" fillId="0" borderId="20" xfId="18" applyNumberFormat="1" applyFont="1" applyBorder="1" applyAlignment="1">
      <alignment horizontal="center" vertical="center"/>
      <protection/>
    </xf>
    <xf numFmtId="0" fontId="27" fillId="0" borderId="72" xfId="18" applyFont="1" applyBorder="1" applyAlignment="1">
      <alignment horizontal="center" vertical="center" wrapText="1"/>
      <protection/>
    </xf>
    <xf numFmtId="0" fontId="27" fillId="0" borderId="73" xfId="18" applyFont="1" applyBorder="1" applyAlignment="1">
      <alignment horizontal="center" vertical="center" wrapText="1"/>
      <protection/>
    </xf>
    <xf numFmtId="0" fontId="27" fillId="0" borderId="74" xfId="18" applyFont="1" applyBorder="1" applyAlignment="1">
      <alignment horizontal="center" vertical="center" wrapText="1"/>
      <protection/>
    </xf>
    <xf numFmtId="3" fontId="27" fillId="0" borderId="17" xfId="18" applyNumberFormat="1" applyFont="1" applyBorder="1" applyAlignment="1">
      <alignment horizontal="center" vertical="center" wrapText="1"/>
      <protection/>
    </xf>
    <xf numFmtId="3" fontId="27" fillId="0" borderId="72" xfId="18" applyNumberFormat="1" applyFont="1" applyBorder="1" applyAlignment="1">
      <alignment horizontal="center" vertical="center" wrapText="1"/>
      <protection/>
    </xf>
    <xf numFmtId="3" fontId="27" fillId="0" borderId="73" xfId="18" applyNumberFormat="1" applyFont="1" applyBorder="1" applyAlignment="1">
      <alignment horizontal="center" vertical="center" wrapText="1"/>
      <protection/>
    </xf>
    <xf numFmtId="3" fontId="27" fillId="0" borderId="78" xfId="18" applyNumberFormat="1" applyFont="1" applyBorder="1" applyAlignment="1">
      <alignment horizontal="center" vertical="center"/>
      <protection/>
    </xf>
    <xf numFmtId="3" fontId="27" fillId="0" borderId="4" xfId="18" applyNumberFormat="1" applyFont="1" applyBorder="1" applyAlignment="1">
      <alignment horizontal="center" vertical="center"/>
      <protection/>
    </xf>
    <xf numFmtId="3" fontId="27" fillId="0" borderId="79" xfId="18" applyNumberFormat="1" applyFont="1" applyBorder="1" applyAlignment="1">
      <alignment horizontal="center" vertical="center"/>
      <protection/>
    </xf>
    <xf numFmtId="3" fontId="27" fillId="0" borderId="74" xfId="18" applyNumberFormat="1" applyFont="1" applyBorder="1" applyAlignment="1">
      <alignment horizontal="center" vertical="center" wrapText="1"/>
      <protection/>
    </xf>
    <xf numFmtId="0" fontId="27" fillId="0" borderId="0" xfId="18" applyFont="1" applyAlignment="1">
      <alignment horizontal="center" vertical="center"/>
      <protection/>
    </xf>
    <xf numFmtId="0" fontId="27" fillId="0" borderId="65" xfId="18" applyFont="1" applyBorder="1" applyAlignment="1">
      <alignment horizontal="center" vertical="center" wrapText="1"/>
      <protection/>
    </xf>
    <xf numFmtId="0" fontId="27" fillId="0" borderId="8" xfId="18" applyFont="1" applyBorder="1" applyAlignment="1">
      <alignment horizontal="center" vertical="center" wrapText="1"/>
      <protection/>
    </xf>
    <xf numFmtId="0" fontId="27" fillId="0" borderId="57" xfId="18" applyFont="1" applyBorder="1" applyAlignment="1">
      <alignment horizontal="center" vertical="center" wrapText="1"/>
      <protection/>
    </xf>
    <xf numFmtId="3" fontId="27" fillId="0" borderId="21" xfId="18" applyNumberFormat="1" applyFont="1" applyBorder="1" applyAlignment="1">
      <alignment horizontal="center" vertical="center" wrapText="1"/>
      <protection/>
    </xf>
    <xf numFmtId="3" fontId="27" fillId="0" borderId="65" xfId="18" applyNumberFormat="1" applyFont="1" applyBorder="1" applyAlignment="1">
      <alignment horizontal="center" vertical="center" wrapText="1"/>
      <protection/>
    </xf>
    <xf numFmtId="3" fontId="27" fillId="0" borderId="8" xfId="18" applyNumberFormat="1" applyFont="1" applyBorder="1" applyAlignment="1">
      <alignment horizontal="center" vertical="center" wrapText="1"/>
      <protection/>
    </xf>
    <xf numFmtId="3" fontId="27" fillId="0" borderId="62" xfId="18" applyNumberFormat="1" applyFont="1" applyBorder="1" applyAlignment="1">
      <alignment horizontal="center" vertical="center" wrapText="1"/>
      <protection/>
    </xf>
    <xf numFmtId="3" fontId="27" fillId="0" borderId="0" xfId="18" applyNumberFormat="1" applyFont="1" applyBorder="1" applyAlignment="1">
      <alignment horizontal="center" vertical="center" wrapText="1"/>
      <protection/>
    </xf>
    <xf numFmtId="3" fontId="27" fillId="0" borderId="5" xfId="18" applyNumberFormat="1" applyFont="1" applyBorder="1" applyAlignment="1">
      <alignment horizontal="center" vertical="center" wrapText="1"/>
      <protection/>
    </xf>
    <xf numFmtId="3" fontId="27" fillId="0" borderId="48" xfId="18" applyNumberFormat="1" applyFont="1" applyBorder="1" applyAlignment="1">
      <alignment horizontal="center" vertical="center"/>
      <protection/>
    </xf>
    <xf numFmtId="3" fontId="27" fillId="0" borderId="2" xfId="18" applyNumberFormat="1" applyFont="1" applyBorder="1" applyAlignment="1">
      <alignment horizontal="center" vertical="center"/>
      <protection/>
    </xf>
    <xf numFmtId="3" fontId="27" fillId="0" borderId="49" xfId="18" applyNumberFormat="1" applyFont="1" applyBorder="1" applyAlignment="1">
      <alignment horizontal="center" vertical="center"/>
      <protection/>
    </xf>
    <xf numFmtId="3" fontId="27" fillId="0" borderId="57" xfId="18" applyNumberFormat="1" applyFont="1" applyBorder="1" applyAlignment="1">
      <alignment horizontal="center" vertical="center" wrapText="1"/>
      <protection/>
    </xf>
    <xf numFmtId="0" fontId="27" fillId="0" borderId="52" xfId="18" applyFont="1" applyBorder="1" applyAlignment="1">
      <alignment horizontal="center" vertical="center" wrapText="1"/>
      <protection/>
    </xf>
    <xf numFmtId="0" fontId="27" fillId="0" borderId="47" xfId="18" applyFont="1" applyBorder="1" applyAlignment="1">
      <alignment horizontal="center" vertical="center" wrapText="1"/>
      <protection/>
    </xf>
    <xf numFmtId="0" fontId="27" fillId="0" borderId="53" xfId="18" applyFont="1" applyBorder="1" applyAlignment="1">
      <alignment horizontal="center" vertical="center" wrapText="1"/>
      <protection/>
    </xf>
    <xf numFmtId="3" fontId="27" fillId="0" borderId="23" xfId="18" applyNumberFormat="1" applyFont="1" applyBorder="1" applyAlignment="1">
      <alignment horizontal="center" vertical="center" wrapText="1"/>
      <protection/>
    </xf>
    <xf numFmtId="3" fontId="27" fillId="0" borderId="52" xfId="18" applyNumberFormat="1" applyFont="1" applyBorder="1" applyAlignment="1">
      <alignment horizontal="center" vertical="center" wrapText="1"/>
      <protection/>
    </xf>
    <xf numFmtId="3" fontId="27" fillId="0" borderId="47" xfId="18" applyNumberFormat="1" applyFont="1" applyBorder="1" applyAlignment="1">
      <alignment horizontal="center" vertical="center" wrapText="1"/>
      <protection/>
    </xf>
    <xf numFmtId="3" fontId="27" fillId="0" borderId="67" xfId="18" applyNumberFormat="1" applyFont="1" applyBorder="1" applyAlignment="1">
      <alignment horizontal="center" vertical="center" wrapText="1"/>
      <protection/>
    </xf>
    <xf numFmtId="3" fontId="27" fillId="0" borderId="6" xfId="18" applyNumberFormat="1" applyFont="1" applyBorder="1" applyAlignment="1">
      <alignment horizontal="center" vertical="center" wrapText="1"/>
      <protection/>
    </xf>
    <xf numFmtId="3" fontId="27" fillId="0" borderId="48" xfId="18" applyNumberFormat="1" applyFont="1" applyBorder="1" applyAlignment="1">
      <alignment horizontal="center" vertical="center" wrapText="1"/>
      <protection/>
    </xf>
    <xf numFmtId="0" fontId="27" fillId="0" borderId="6" xfId="18" applyFont="1" applyBorder="1" applyAlignment="1">
      <alignment horizontal="center" vertical="center" wrapText="1"/>
      <protection/>
    </xf>
    <xf numFmtId="3" fontId="27" fillId="0" borderId="53" xfId="18" applyNumberFormat="1" applyFont="1" applyBorder="1" applyAlignment="1">
      <alignment horizontal="center" vertical="center" wrapText="1"/>
      <protection/>
    </xf>
    <xf numFmtId="0" fontId="27" fillId="0" borderId="0" xfId="18" applyFont="1" applyAlignment="1">
      <alignment horizontal="center" vertical="center" wrapText="1"/>
      <protection/>
    </xf>
    <xf numFmtId="0" fontId="1" fillId="0" borderId="11" xfId="18" applyFont="1" applyBorder="1" applyAlignment="1">
      <alignment horizontal="center" vertical="center" wrapText="1"/>
      <protection/>
    </xf>
    <xf numFmtId="0" fontId="1" fillId="0" borderId="6" xfId="18" applyFont="1" applyBorder="1" applyAlignment="1">
      <alignment horizontal="center" vertical="center" wrapText="1"/>
      <protection/>
    </xf>
    <xf numFmtId="0" fontId="1" fillId="0" borderId="5" xfId="18" applyFont="1" applyBorder="1" applyAlignment="1">
      <alignment horizontal="center" vertical="center" wrapText="1"/>
      <protection/>
    </xf>
    <xf numFmtId="0" fontId="1" fillId="0" borderId="14" xfId="18" applyFont="1" applyBorder="1" applyAlignment="1">
      <alignment horizontal="center" vertical="center" wrapText="1"/>
      <protection/>
    </xf>
    <xf numFmtId="0" fontId="1" fillId="0" borderId="66" xfId="18" applyFont="1" applyBorder="1" applyAlignment="1">
      <alignment horizontal="center" vertical="center" wrapText="1"/>
      <protection/>
    </xf>
    <xf numFmtId="0" fontId="1" fillId="0" borderId="58" xfId="18" applyFont="1" applyBorder="1" applyAlignment="1">
      <alignment horizontal="center" vertical="center" wrapText="1"/>
      <protection/>
    </xf>
    <xf numFmtId="0" fontId="1" fillId="0" borderId="59" xfId="18" applyFont="1" applyBorder="1" applyAlignment="1">
      <alignment horizontal="center" vertical="center" wrapText="1"/>
      <protection/>
    </xf>
    <xf numFmtId="0" fontId="1" fillId="0" borderId="0" xfId="18" applyFont="1" applyAlignment="1">
      <alignment horizontal="center" vertical="center" wrapText="1"/>
      <protection/>
    </xf>
    <xf numFmtId="0" fontId="3" fillId="0" borderId="11" xfId="18" applyFont="1" applyBorder="1" applyAlignment="1">
      <alignment horizontal="center" vertical="center" wrapText="1"/>
      <protection/>
    </xf>
    <xf numFmtId="0" fontId="16" fillId="0" borderId="5" xfId="18" applyFont="1" applyBorder="1" applyAlignment="1">
      <alignment horizontal="center" vertical="center" textRotation="90"/>
      <protection/>
    </xf>
    <xf numFmtId="0" fontId="16" fillId="0" borderId="6" xfId="18" applyFont="1" applyBorder="1" applyAlignment="1">
      <alignment horizontal="center" vertical="center" wrapText="1"/>
      <protection/>
    </xf>
    <xf numFmtId="0" fontId="3" fillId="0" borderId="5" xfId="18" applyFont="1" applyBorder="1" applyAlignment="1">
      <alignment horizontal="center" vertical="center" wrapText="1"/>
      <protection/>
    </xf>
    <xf numFmtId="3" fontId="3" fillId="0" borderId="5" xfId="18" applyNumberFormat="1" applyFont="1" applyBorder="1" applyAlignment="1">
      <alignment horizontal="center" vertical="center" wrapText="1"/>
      <protection/>
    </xf>
    <xf numFmtId="0" fontId="3" fillId="3" borderId="6" xfId="0" applyFont="1" applyFill="1" applyBorder="1" applyAlignment="1">
      <alignment horizontal="center" vertical="center" wrapText="1"/>
    </xf>
    <xf numFmtId="0" fontId="3" fillId="0" borderId="62" xfId="18" applyFont="1" applyBorder="1" applyAlignment="1">
      <alignment horizontal="center" vertical="center" wrapText="1"/>
      <protection/>
    </xf>
    <xf numFmtId="3" fontId="3" fillId="4" borderId="11" xfId="18" applyNumberFormat="1" applyFont="1" applyFill="1" applyBorder="1" applyAlignment="1">
      <alignment horizontal="center" vertical="center" wrapText="1"/>
      <protection/>
    </xf>
    <xf numFmtId="3" fontId="3" fillId="4" borderId="6" xfId="18" applyNumberFormat="1" applyFont="1" applyFill="1" applyBorder="1" applyAlignment="1">
      <alignment horizontal="center" vertical="center" wrapText="1"/>
      <protection/>
    </xf>
    <xf numFmtId="3" fontId="3" fillId="4" borderId="5" xfId="18" applyNumberFormat="1" applyFont="1" applyFill="1" applyBorder="1" applyAlignment="1">
      <alignment horizontal="center" vertical="center" wrapText="1"/>
      <protection/>
    </xf>
    <xf numFmtId="3" fontId="3" fillId="4" borderId="12" xfId="18" applyNumberFormat="1" applyFont="1" applyFill="1" applyBorder="1" applyAlignment="1">
      <alignment horizontal="center" vertical="center" wrapText="1"/>
      <protection/>
    </xf>
    <xf numFmtId="0" fontId="3" fillId="3" borderId="47" xfId="0" applyFont="1" applyFill="1" applyBorder="1" applyAlignment="1">
      <alignment horizontal="center" vertical="center" wrapText="1"/>
    </xf>
    <xf numFmtId="0" fontId="3" fillId="0" borderId="6" xfId="18" applyFont="1" applyBorder="1" applyAlignment="1">
      <alignment horizontal="center" vertical="center" wrapText="1"/>
      <protection/>
    </xf>
    <xf numFmtId="3" fontId="3" fillId="0" borderId="11" xfId="18" applyNumberFormat="1" applyFont="1" applyFill="1" applyBorder="1" applyAlignment="1">
      <alignment horizontal="center" vertical="center" wrapText="1"/>
      <protection/>
    </xf>
    <xf numFmtId="3" fontId="3" fillId="0" borderId="6" xfId="18" applyNumberFormat="1" applyFont="1" applyFill="1" applyBorder="1" applyAlignment="1">
      <alignment horizontal="center" vertical="center" wrapText="1"/>
      <protection/>
    </xf>
    <xf numFmtId="3" fontId="3" fillId="0" borderId="5" xfId="18" applyNumberFormat="1" applyFont="1" applyFill="1" applyBorder="1" applyAlignment="1">
      <alignment horizontal="center" vertical="center" wrapText="1"/>
      <protection/>
    </xf>
    <xf numFmtId="3" fontId="3" fillId="0" borderId="12" xfId="18" applyNumberFormat="1" applyFont="1" applyFill="1" applyBorder="1" applyAlignment="1">
      <alignment horizontal="center" vertical="center" wrapText="1"/>
      <protection/>
    </xf>
    <xf numFmtId="0" fontId="3" fillId="0" borderId="6" xfId="0" applyFont="1" applyBorder="1" applyAlignment="1">
      <alignment horizontal="center" vertical="center" wrapText="1"/>
    </xf>
    <xf numFmtId="3" fontId="3" fillId="0" borderId="11" xfId="18" applyNumberFormat="1" applyFont="1" applyBorder="1" applyAlignment="1">
      <alignment horizontal="center" vertical="center" wrapText="1"/>
      <protection/>
    </xf>
    <xf numFmtId="3" fontId="3" fillId="0" borderId="6" xfId="18" applyNumberFormat="1" applyFont="1" applyBorder="1" applyAlignment="1">
      <alignment horizontal="center" vertical="center" wrapText="1"/>
      <protection/>
    </xf>
    <xf numFmtId="3" fontId="3" fillId="0" borderId="12" xfId="18" applyNumberFormat="1" applyFont="1" applyBorder="1" applyAlignment="1">
      <alignment horizontal="center" vertical="center" wrapText="1"/>
      <protection/>
    </xf>
    <xf numFmtId="0" fontId="3" fillId="3" borderId="5" xfId="0" applyFont="1" applyFill="1" applyBorder="1" applyAlignment="1">
      <alignment horizontal="center" vertical="center" wrapText="1"/>
    </xf>
    <xf numFmtId="0" fontId="3" fillId="0" borderId="11" xfId="18" applyFont="1" applyBorder="1" applyAlignment="1">
      <alignment horizontal="center" vertical="center"/>
      <protection/>
    </xf>
    <xf numFmtId="0" fontId="3" fillId="0" borderId="13" xfId="18" applyFont="1" applyBorder="1" applyAlignment="1">
      <alignment horizontal="center" vertical="center"/>
      <protection/>
    </xf>
    <xf numFmtId="0" fontId="16" fillId="0" borderId="6" xfId="18" applyFont="1" applyBorder="1" applyAlignment="1">
      <alignment horizontal="center" vertical="center" textRotation="90" wrapText="1"/>
      <protection/>
    </xf>
    <xf numFmtId="0" fontId="16" fillId="0" borderId="5" xfId="18" applyFont="1" applyBorder="1" applyAlignment="1">
      <alignment horizontal="center" vertical="center" wrapText="1"/>
      <protection/>
    </xf>
    <xf numFmtId="4" fontId="3" fillId="0" borderId="6" xfId="18" applyNumberFormat="1" applyFont="1" applyBorder="1" applyAlignment="1">
      <alignment horizontal="left" vertical="center" wrapText="1"/>
      <protection/>
    </xf>
    <xf numFmtId="4" fontId="3" fillId="0" borderId="5" xfId="18" applyNumberFormat="1" applyFont="1" applyBorder="1" applyAlignment="1">
      <alignment vertical="center" wrapText="1"/>
      <protection/>
    </xf>
    <xf numFmtId="49" fontId="3" fillId="0" borderId="48" xfId="18" applyNumberFormat="1" applyFont="1" applyBorder="1" applyAlignment="1">
      <alignment horizontal="center" vertical="center" wrapText="1"/>
      <protection/>
    </xf>
    <xf numFmtId="3" fontId="3" fillId="4" borderId="52" xfId="18" applyNumberFormat="1" applyFont="1" applyFill="1" applyBorder="1" applyAlignment="1">
      <alignment horizontal="center" vertical="center" wrapText="1"/>
      <protection/>
    </xf>
    <xf numFmtId="3" fontId="3" fillId="4" borderId="47" xfId="18" applyNumberFormat="1" applyFont="1" applyFill="1" applyBorder="1" applyAlignment="1">
      <alignment horizontal="center" vertical="center" wrapText="1"/>
      <protection/>
    </xf>
    <xf numFmtId="3" fontId="3" fillId="4" borderId="47" xfId="18" applyNumberFormat="1" applyFont="1" applyFill="1" applyBorder="1" applyAlignment="1">
      <alignment horizontal="center" vertical="center"/>
      <protection/>
    </xf>
    <xf numFmtId="3" fontId="3" fillId="4" borderId="53" xfId="18" applyNumberFormat="1" applyFont="1" applyFill="1" applyBorder="1" applyAlignment="1">
      <alignment horizontal="center" vertical="center" wrapText="1"/>
      <protection/>
    </xf>
    <xf numFmtId="0" fontId="16" fillId="0" borderId="5" xfId="18" applyFont="1" applyBorder="1" applyAlignment="1">
      <alignment horizontal="center" vertical="center"/>
      <protection/>
    </xf>
    <xf numFmtId="0" fontId="3" fillId="0" borderId="5" xfId="18" applyFont="1" applyBorder="1" applyAlignment="1">
      <alignment horizontal="center" vertical="center"/>
      <protection/>
    </xf>
    <xf numFmtId="3" fontId="3" fillId="0" borderId="5" xfId="18" applyNumberFormat="1" applyFont="1" applyBorder="1" applyAlignment="1">
      <alignment horizontal="center" vertical="center"/>
      <protection/>
    </xf>
    <xf numFmtId="4" fontId="3" fillId="0" borderId="6" xfId="18" applyNumberFormat="1" applyFont="1" applyBorder="1" applyAlignment="1">
      <alignment vertical="center" wrapText="1"/>
      <protection/>
    </xf>
    <xf numFmtId="3" fontId="3" fillId="4" borderId="6" xfId="18" applyNumberFormat="1" applyFont="1" applyFill="1" applyBorder="1" applyAlignment="1">
      <alignment horizontal="center" vertical="center"/>
      <protection/>
    </xf>
    <xf numFmtId="3" fontId="3" fillId="4" borderId="5" xfId="18" applyNumberFormat="1" applyFont="1" applyFill="1" applyBorder="1" applyAlignment="1">
      <alignment horizontal="center" vertical="center"/>
      <protection/>
    </xf>
    <xf numFmtId="3" fontId="28" fillId="4" borderId="6" xfId="18" applyNumberFormat="1" applyFont="1" applyFill="1" applyBorder="1" applyAlignment="1">
      <alignment horizontal="center" vertical="center"/>
      <protection/>
    </xf>
    <xf numFmtId="3" fontId="29" fillId="0" borderId="0" xfId="18" applyNumberFormat="1" applyFont="1" applyAlignment="1">
      <alignment horizontal="center" vertical="center"/>
      <protection/>
    </xf>
    <xf numFmtId="0" fontId="29" fillId="0" borderId="0" xfId="18" applyFont="1" applyAlignment="1">
      <alignment horizontal="center" vertical="center"/>
      <protection/>
    </xf>
    <xf numFmtId="0" fontId="3" fillId="0" borderId="6" xfId="18" applyFont="1" applyBorder="1" applyAlignment="1">
      <alignment horizontal="center" vertical="center"/>
      <protection/>
    </xf>
    <xf numFmtId="3" fontId="3" fillId="0" borderId="6" xfId="18" applyNumberFormat="1" applyFont="1" applyBorder="1" applyAlignment="1">
      <alignment horizontal="center" vertical="center"/>
      <protection/>
    </xf>
    <xf numFmtId="4" fontId="3" fillId="0" borderId="6" xfId="18" applyNumberFormat="1" applyFont="1" applyBorder="1" applyAlignment="1">
      <alignment horizontal="center" vertical="center"/>
      <protection/>
    </xf>
    <xf numFmtId="49" fontId="3" fillId="0" borderId="6" xfId="18" applyNumberFormat="1" applyFont="1" applyBorder="1" applyAlignment="1">
      <alignment horizontal="center" vertical="center"/>
      <protection/>
    </xf>
    <xf numFmtId="0" fontId="3" fillId="0" borderId="34" xfId="18" applyFont="1" applyBorder="1" applyAlignment="1">
      <alignment horizontal="center" vertical="center"/>
      <protection/>
    </xf>
    <xf numFmtId="4" fontId="3" fillId="0" borderId="5" xfId="18" applyNumberFormat="1" applyFont="1" applyBorder="1" applyAlignment="1">
      <alignment horizontal="left" vertical="center" wrapText="1"/>
      <protection/>
    </xf>
    <xf numFmtId="49" fontId="3" fillId="0" borderId="62" xfId="18" applyNumberFormat="1" applyFont="1" applyBorder="1" applyAlignment="1">
      <alignment horizontal="center" vertical="center" wrapText="1"/>
      <protection/>
    </xf>
    <xf numFmtId="3" fontId="3" fillId="4" borderId="13" xfId="18" applyNumberFormat="1" applyFont="1" applyFill="1" applyBorder="1" applyAlignment="1">
      <alignment horizontal="center" vertical="center" wrapText="1"/>
      <protection/>
    </xf>
    <xf numFmtId="3" fontId="3" fillId="4" borderId="14" xfId="18" applyNumberFormat="1" applyFont="1" applyFill="1" applyBorder="1" applyAlignment="1">
      <alignment horizontal="center" vertical="center" wrapText="1"/>
      <protection/>
    </xf>
    <xf numFmtId="49" fontId="3" fillId="0" borderId="8" xfId="18" applyNumberFormat="1" applyFont="1" applyBorder="1" applyAlignment="1">
      <alignment horizontal="center" vertical="center" wrapText="1"/>
      <protection/>
    </xf>
    <xf numFmtId="49" fontId="3" fillId="0" borderId="12" xfId="18" applyNumberFormat="1" applyFont="1" applyBorder="1" applyAlignment="1">
      <alignment horizontal="center" vertical="center" wrapText="1"/>
      <protection/>
    </xf>
    <xf numFmtId="49" fontId="3" fillId="0" borderId="6" xfId="18" applyNumberFormat="1" applyFont="1" applyBorder="1" applyAlignment="1">
      <alignment horizontal="center" vertical="center" wrapText="1"/>
      <protection/>
    </xf>
    <xf numFmtId="4" fontId="3" fillId="0" borderId="47" xfId="18" applyNumberFormat="1" applyFont="1" applyBorder="1" applyAlignment="1">
      <alignment horizontal="left" vertical="center" wrapText="1"/>
      <protection/>
    </xf>
    <xf numFmtId="4" fontId="3" fillId="0" borderId="8" xfId="18" applyNumberFormat="1" applyFont="1" applyBorder="1" applyAlignment="1">
      <alignment vertical="center" wrapText="1"/>
      <protection/>
    </xf>
    <xf numFmtId="4" fontId="3" fillId="0" borderId="47" xfId="18" applyNumberFormat="1" applyFont="1" applyBorder="1" applyAlignment="1">
      <alignment vertical="center" wrapText="1"/>
      <protection/>
    </xf>
    <xf numFmtId="49" fontId="3" fillId="0" borderId="56" xfId="18" applyNumberFormat="1" applyFont="1" applyBorder="1" applyAlignment="1">
      <alignment horizontal="center" vertical="center" wrapText="1"/>
      <protection/>
    </xf>
    <xf numFmtId="3" fontId="3" fillId="4" borderId="54" xfId="18" applyNumberFormat="1" applyFont="1" applyFill="1" applyBorder="1" applyAlignment="1">
      <alignment horizontal="center" vertical="center" wrapText="1"/>
      <protection/>
    </xf>
    <xf numFmtId="3" fontId="3" fillId="4" borderId="55" xfId="18" applyNumberFormat="1" applyFont="1" applyFill="1" applyBorder="1" applyAlignment="1">
      <alignment horizontal="center" vertical="center" wrapText="1"/>
      <protection/>
    </xf>
    <xf numFmtId="3" fontId="3" fillId="4" borderId="55" xfId="18" applyNumberFormat="1" applyFont="1" applyFill="1" applyBorder="1" applyAlignment="1">
      <alignment horizontal="center" vertical="center"/>
      <protection/>
    </xf>
    <xf numFmtId="0" fontId="16" fillId="0" borderId="77" xfId="18" applyFont="1" applyBorder="1" applyAlignment="1">
      <alignment horizontal="center" vertical="center" textRotation="90" wrapText="1"/>
      <protection/>
    </xf>
    <xf numFmtId="0" fontId="16" fillId="0" borderId="75" xfId="18" applyFont="1" applyBorder="1" applyAlignment="1">
      <alignment horizontal="center" vertical="center" textRotation="90" wrapText="1"/>
      <protection/>
    </xf>
    <xf numFmtId="0" fontId="16" fillId="0" borderId="16" xfId="18" applyFont="1" applyBorder="1" applyAlignment="1">
      <alignment horizontal="center" vertical="center" textRotation="90" wrapText="1"/>
      <protection/>
    </xf>
    <xf numFmtId="0" fontId="12" fillId="0" borderId="16" xfId="18" applyFont="1" applyBorder="1" applyAlignment="1">
      <alignment horizontal="center" vertical="center"/>
      <protection/>
    </xf>
    <xf numFmtId="0" fontId="28" fillId="0" borderId="16" xfId="18" applyFont="1" applyBorder="1" applyAlignment="1">
      <alignment horizontal="center" vertical="center"/>
      <protection/>
    </xf>
    <xf numFmtId="0" fontId="28" fillId="0" borderId="16" xfId="18" applyFont="1" applyBorder="1" applyAlignment="1">
      <alignment horizontal="center" vertical="center" wrapText="1"/>
      <protection/>
    </xf>
    <xf numFmtId="0" fontId="28" fillId="0" borderId="70" xfId="18" applyFont="1" applyBorder="1" applyAlignment="1">
      <alignment horizontal="center" vertical="center" wrapText="1"/>
      <protection/>
    </xf>
    <xf numFmtId="3" fontId="16" fillId="0" borderId="54" xfId="18" applyNumberFormat="1" applyFont="1" applyBorder="1" applyAlignment="1">
      <alignment horizontal="center" vertical="center"/>
      <protection/>
    </xf>
    <xf numFmtId="3" fontId="16" fillId="0" borderId="34" xfId="18" applyNumberFormat="1" applyFont="1" applyBorder="1" applyAlignment="1">
      <alignment horizontal="center" vertical="center"/>
      <protection/>
    </xf>
    <xf numFmtId="3" fontId="16" fillId="0" borderId="0" xfId="18" applyNumberFormat="1" applyFont="1" applyBorder="1" applyAlignment="1">
      <alignment horizontal="center" vertical="center"/>
      <protection/>
    </xf>
    <xf numFmtId="0" fontId="3" fillId="0" borderId="0" xfId="18" applyFont="1" applyAlignment="1">
      <alignment horizontal="left" vertical="center"/>
      <protection/>
    </xf>
    <xf numFmtId="0" fontId="3" fillId="0" borderId="0" xfId="18" applyFont="1" applyAlignment="1">
      <alignment horizontal="center" vertical="center"/>
      <protection/>
    </xf>
    <xf numFmtId="0" fontId="28" fillId="0" borderId="80" xfId="18" applyFont="1" applyBorder="1" applyAlignment="1">
      <alignment horizontal="left" vertical="center" wrapText="1"/>
      <protection/>
    </xf>
    <xf numFmtId="0" fontId="0" fillId="0" borderId="80" xfId="0" applyBorder="1" applyAlignment="1">
      <alignment horizontal="left" vertical="center"/>
    </xf>
    <xf numFmtId="0" fontId="28" fillId="0" borderId="80" xfId="18" applyFont="1" applyBorder="1" applyAlignment="1">
      <alignment horizontal="center" vertical="center" wrapText="1"/>
      <protection/>
    </xf>
    <xf numFmtId="3" fontId="28" fillId="0" borderId="80" xfId="18" applyNumberFormat="1" applyFont="1" applyBorder="1" applyAlignment="1">
      <alignment horizontal="left" vertical="center" wrapText="1"/>
      <protection/>
    </xf>
    <xf numFmtId="3" fontId="16" fillId="0" borderId="80" xfId="18" applyNumberFormat="1" applyFont="1" applyBorder="1" applyAlignment="1">
      <alignment horizontal="center" vertical="center"/>
      <protection/>
    </xf>
    <xf numFmtId="3" fontId="0" fillId="0" borderId="0" xfId="18" applyNumberFormat="1" applyBorder="1" applyAlignment="1">
      <alignment horizontal="center" vertical="center"/>
      <protection/>
    </xf>
    <xf numFmtId="0" fontId="28" fillId="0" borderId="0" xfId="18" applyFont="1" applyBorder="1" applyAlignment="1">
      <alignment horizontal="left" vertical="center" wrapText="1"/>
      <protection/>
    </xf>
    <xf numFmtId="0" fontId="28" fillId="0" borderId="0" xfId="18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0" fillId="0" borderId="0" xfId="18" applyFont="1" applyAlignment="1">
      <alignment horizontal="left" vertical="center"/>
      <protection/>
    </xf>
    <xf numFmtId="0" fontId="3" fillId="0" borderId="0" xfId="18" applyFont="1" applyAlignment="1">
      <alignment horizontal="center" vertical="center" wrapText="1"/>
      <protection/>
    </xf>
    <xf numFmtId="0" fontId="3" fillId="0" borderId="0" xfId="18" applyFont="1" applyBorder="1" applyAlignment="1">
      <alignment horizontal="center" vertical="center" wrapText="1"/>
      <protection/>
    </xf>
    <xf numFmtId="0" fontId="3" fillId="0" borderId="0" xfId="18" applyFont="1" applyBorder="1" applyAlignment="1">
      <alignment horizontal="center" vertical="center"/>
      <protection/>
    </xf>
    <xf numFmtId="3" fontId="3" fillId="0" borderId="0" xfId="18" applyNumberFormat="1" applyFont="1" applyBorder="1" applyAlignment="1">
      <alignment horizontal="center" vertical="center"/>
      <protection/>
    </xf>
    <xf numFmtId="0" fontId="12" fillId="0" borderId="0" xfId="18" applyFont="1" applyAlignment="1">
      <alignment horizontal="left" vertical="center"/>
      <protection/>
    </xf>
    <xf numFmtId="3" fontId="3" fillId="0" borderId="0" xfId="18" applyNumberFormat="1" applyFont="1" applyAlignment="1">
      <alignment horizontal="center" vertical="center"/>
      <protection/>
    </xf>
    <xf numFmtId="0" fontId="12" fillId="0" borderId="0" xfId="18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3" fillId="0" borderId="0" xfId="17">
      <alignment/>
      <protection/>
    </xf>
    <xf numFmtId="0" fontId="6" fillId="0" borderId="0" xfId="18" applyFont="1" applyAlignment="1">
      <alignment horizontal="center" vertical="center"/>
      <protection/>
    </xf>
    <xf numFmtId="0" fontId="6" fillId="0" borderId="0" xfId="18" applyFont="1" applyAlignment="1">
      <alignment horizontal="center" vertical="center" wrapText="1"/>
      <protection/>
    </xf>
    <xf numFmtId="3" fontId="6" fillId="0" borderId="0" xfId="18" applyNumberFormat="1" applyFont="1" applyAlignment="1">
      <alignment horizontal="center" vertical="center"/>
      <protection/>
    </xf>
    <xf numFmtId="3" fontId="6" fillId="0" borderId="0" xfId="18" applyNumberFormat="1" applyFont="1" applyAlignment="1">
      <alignment vertical="center"/>
      <protection/>
    </xf>
    <xf numFmtId="3" fontId="31" fillId="0" borderId="0" xfId="18" applyNumberFormat="1" applyFont="1" applyAlignment="1">
      <alignment horizontal="center" vertical="center"/>
      <protection/>
    </xf>
    <xf numFmtId="0" fontId="31" fillId="0" borderId="0" xfId="18" applyFont="1" applyAlignment="1">
      <alignment horizontal="center" vertical="center"/>
      <protection/>
    </xf>
    <xf numFmtId="9" fontId="6" fillId="0" borderId="0" xfId="24" applyFont="1" applyAlignment="1">
      <alignment vertical="center"/>
    </xf>
    <xf numFmtId="3" fontId="6" fillId="0" borderId="0" xfId="18" applyNumberFormat="1" applyFont="1" applyAlignment="1">
      <alignment horizontal="left" vertical="center"/>
      <protection/>
    </xf>
    <xf numFmtId="0" fontId="32" fillId="0" borderId="0" xfId="18" applyFont="1" applyAlignment="1">
      <alignment horizontal="center" vertical="center"/>
      <protection/>
    </xf>
    <xf numFmtId="0" fontId="32" fillId="0" borderId="0" xfId="18" applyFont="1" applyAlignment="1">
      <alignment horizontal="center" vertical="center" wrapText="1"/>
      <protection/>
    </xf>
    <xf numFmtId="0" fontId="33" fillId="0" borderId="0" xfId="18" applyFont="1" applyAlignment="1">
      <alignment horizontal="left" vertical="center"/>
      <protection/>
    </xf>
    <xf numFmtId="3" fontId="34" fillId="0" borderId="0" xfId="18" applyNumberFormat="1" applyFont="1" applyAlignment="1">
      <alignment horizontal="center" vertical="center"/>
      <protection/>
    </xf>
    <xf numFmtId="3" fontId="32" fillId="0" borderId="0" xfId="18" applyNumberFormat="1" applyFont="1" applyAlignment="1">
      <alignment horizontal="center" vertical="center"/>
      <protection/>
    </xf>
    <xf numFmtId="3" fontId="33" fillId="0" borderId="0" xfId="18" applyNumberFormat="1" applyFont="1" applyAlignment="1">
      <alignment horizontal="left" vertical="center"/>
      <protection/>
    </xf>
    <xf numFmtId="0" fontId="6" fillId="0" borderId="0" xfId="18" applyFont="1" applyAlignment="1">
      <alignment horizontal="left" vertical="center" wrapText="1"/>
      <protection/>
    </xf>
    <xf numFmtId="0" fontId="3" fillId="0" borderId="0" xfId="17" applyAlignment="1">
      <alignment vertical="center" wrapText="1"/>
      <protection/>
    </xf>
    <xf numFmtId="3" fontId="35" fillId="0" borderId="0" xfId="18" applyNumberFormat="1" applyFont="1" applyAlignment="1">
      <alignment horizontal="center" vertical="center"/>
      <protection/>
    </xf>
    <xf numFmtId="0" fontId="10" fillId="0" borderId="0" xfId="18" applyFont="1" applyAlignment="1">
      <alignment horizontal="left" vertical="center"/>
      <protection/>
    </xf>
    <xf numFmtId="0" fontId="10" fillId="0" borderId="0" xfId="18" applyFont="1" applyAlignment="1">
      <alignment horizontal="center" vertical="center"/>
      <protection/>
    </xf>
    <xf numFmtId="0" fontId="10" fillId="0" borderId="0" xfId="18" applyFont="1" applyAlignment="1">
      <alignment horizontal="center" vertical="center" wrapText="1"/>
      <protection/>
    </xf>
    <xf numFmtId="3" fontId="10" fillId="0" borderId="18" xfId="18" applyNumberFormat="1" applyFont="1" applyBorder="1" applyAlignment="1">
      <alignment horizontal="center" vertical="center"/>
      <protection/>
    </xf>
    <xf numFmtId="3" fontId="10" fillId="0" borderId="19" xfId="18" applyNumberFormat="1" applyFont="1" applyBorder="1" applyAlignment="1">
      <alignment horizontal="center" vertical="center"/>
      <protection/>
    </xf>
    <xf numFmtId="3" fontId="10" fillId="0" borderId="20" xfId="18" applyNumberFormat="1" applyFont="1" applyBorder="1" applyAlignment="1">
      <alignment horizontal="center" vertical="center"/>
      <protection/>
    </xf>
    <xf numFmtId="0" fontId="10" fillId="0" borderId="72" xfId="18" applyFont="1" applyBorder="1" applyAlignment="1">
      <alignment horizontal="center" vertical="center" wrapText="1"/>
      <protection/>
    </xf>
    <xf numFmtId="0" fontId="10" fillId="0" borderId="73" xfId="18" applyFont="1" applyBorder="1" applyAlignment="1">
      <alignment horizontal="center" vertical="center" wrapText="1"/>
      <protection/>
    </xf>
    <xf numFmtId="0" fontId="10" fillId="0" borderId="81" xfId="18" applyFont="1" applyBorder="1" applyAlignment="1">
      <alignment horizontal="center" vertical="center" wrapText="1"/>
      <protection/>
    </xf>
    <xf numFmtId="3" fontId="10" fillId="0" borderId="72" xfId="18" applyNumberFormat="1" applyFont="1" applyBorder="1" applyAlignment="1">
      <alignment horizontal="center" vertical="center" wrapText="1"/>
      <protection/>
    </xf>
    <xf numFmtId="3" fontId="10" fillId="0" borderId="82" xfId="18" applyNumberFormat="1" applyFont="1" applyBorder="1" applyAlignment="1">
      <alignment horizontal="center" vertical="center" wrapText="1"/>
      <protection/>
    </xf>
    <xf numFmtId="3" fontId="10" fillId="0" borderId="78" xfId="18" applyNumberFormat="1" applyFont="1" applyBorder="1" applyAlignment="1">
      <alignment horizontal="center" vertical="center"/>
      <protection/>
    </xf>
    <xf numFmtId="3" fontId="10" fillId="0" borderId="4" xfId="18" applyNumberFormat="1" applyFont="1" applyBorder="1" applyAlignment="1">
      <alignment horizontal="center" vertical="center"/>
      <protection/>
    </xf>
    <xf numFmtId="3" fontId="10" fillId="0" borderId="79" xfId="18" applyNumberFormat="1" applyFont="1" applyBorder="1" applyAlignment="1">
      <alignment horizontal="center" vertical="center"/>
      <protection/>
    </xf>
    <xf numFmtId="3" fontId="10" fillId="0" borderId="73" xfId="18" applyNumberFormat="1" applyFont="1" applyBorder="1" applyAlignment="1">
      <alignment horizontal="center" vertical="center" wrapText="1"/>
      <protection/>
    </xf>
    <xf numFmtId="3" fontId="10" fillId="0" borderId="74" xfId="18" applyNumberFormat="1" applyFont="1" applyBorder="1" applyAlignment="1">
      <alignment horizontal="center" vertical="center" wrapText="1"/>
      <protection/>
    </xf>
    <xf numFmtId="0" fontId="10" fillId="0" borderId="65" xfId="18" applyFont="1" applyBorder="1" applyAlignment="1">
      <alignment horizontal="center" vertical="center" wrapText="1"/>
      <protection/>
    </xf>
    <xf numFmtId="0" fontId="10" fillId="0" borderId="8" xfId="18" applyFont="1" applyBorder="1" applyAlignment="1">
      <alignment horizontal="center" vertical="center" wrapText="1"/>
      <protection/>
    </xf>
    <xf numFmtId="0" fontId="10" fillId="0" borderId="60" xfId="18" applyFont="1" applyBorder="1" applyAlignment="1">
      <alignment horizontal="center" vertical="center" wrapText="1"/>
      <protection/>
    </xf>
    <xf numFmtId="3" fontId="10" fillId="0" borderId="65" xfId="18" applyNumberFormat="1" applyFont="1" applyBorder="1" applyAlignment="1">
      <alignment horizontal="center" vertical="center" wrapText="1"/>
      <protection/>
    </xf>
    <xf numFmtId="3" fontId="10" fillId="0" borderId="61" xfId="18" applyNumberFormat="1" applyFont="1" applyBorder="1" applyAlignment="1">
      <alignment horizontal="center" vertical="center" wrapText="1"/>
      <protection/>
    </xf>
    <xf numFmtId="3" fontId="10" fillId="0" borderId="62" xfId="18" applyNumberFormat="1" applyFont="1" applyBorder="1" applyAlignment="1">
      <alignment horizontal="center" vertical="center" wrapText="1"/>
      <protection/>
    </xf>
    <xf numFmtId="3" fontId="10" fillId="0" borderId="0" xfId="18" applyNumberFormat="1" applyFont="1" applyBorder="1" applyAlignment="1">
      <alignment horizontal="center" vertical="center" wrapText="1"/>
      <protection/>
    </xf>
    <xf numFmtId="3" fontId="10" fillId="0" borderId="5" xfId="18" applyNumberFormat="1" applyFont="1" applyBorder="1" applyAlignment="1">
      <alignment horizontal="center" vertical="center" wrapText="1"/>
      <protection/>
    </xf>
    <xf numFmtId="3" fontId="10" fillId="0" borderId="48" xfId="18" applyNumberFormat="1" applyFont="1" applyBorder="1" applyAlignment="1">
      <alignment horizontal="center" vertical="center"/>
      <protection/>
    </xf>
    <xf numFmtId="3" fontId="10" fillId="0" borderId="2" xfId="18" applyNumberFormat="1" applyFont="1" applyBorder="1" applyAlignment="1">
      <alignment horizontal="center" vertical="center"/>
      <protection/>
    </xf>
    <xf numFmtId="3" fontId="10" fillId="0" borderId="49" xfId="18" applyNumberFormat="1" applyFont="1" applyBorder="1" applyAlignment="1">
      <alignment horizontal="center" vertical="center"/>
      <protection/>
    </xf>
    <xf numFmtId="3" fontId="10" fillId="0" borderId="8" xfId="18" applyNumberFormat="1" applyFont="1" applyBorder="1" applyAlignment="1">
      <alignment horizontal="center" vertical="center" wrapText="1"/>
      <protection/>
    </xf>
    <xf numFmtId="3" fontId="10" fillId="0" borderId="57" xfId="18" applyNumberFormat="1" applyFont="1" applyBorder="1" applyAlignment="1">
      <alignment horizontal="center" vertical="center" wrapText="1"/>
      <protection/>
    </xf>
    <xf numFmtId="0" fontId="10" fillId="0" borderId="52" xfId="18" applyFont="1" applyBorder="1" applyAlignment="1">
      <alignment horizontal="center" vertical="center" wrapText="1"/>
      <protection/>
    </xf>
    <xf numFmtId="0" fontId="10" fillId="0" borderId="47" xfId="18" applyFont="1" applyBorder="1" applyAlignment="1">
      <alignment horizontal="center" vertical="center" wrapText="1"/>
      <protection/>
    </xf>
    <xf numFmtId="0" fontId="10" fillId="0" borderId="67" xfId="18" applyFont="1" applyBorder="1" applyAlignment="1">
      <alignment horizontal="center" vertical="center" wrapText="1"/>
      <protection/>
    </xf>
    <xf numFmtId="3" fontId="10" fillId="0" borderId="52" xfId="18" applyNumberFormat="1" applyFont="1" applyBorder="1" applyAlignment="1">
      <alignment horizontal="center" vertical="center" wrapText="1"/>
      <protection/>
    </xf>
    <xf numFmtId="3" fontId="10" fillId="0" borderId="68" xfId="18" applyNumberFormat="1" applyFont="1" applyBorder="1" applyAlignment="1">
      <alignment horizontal="center" vertical="center" wrapText="1"/>
      <protection/>
    </xf>
    <xf numFmtId="3" fontId="10" fillId="0" borderId="67" xfId="18" applyNumberFormat="1" applyFont="1" applyBorder="1" applyAlignment="1">
      <alignment horizontal="center" vertical="center" wrapText="1"/>
      <protection/>
    </xf>
    <xf numFmtId="3" fontId="10" fillId="0" borderId="6" xfId="18" applyNumberFormat="1" applyFont="1" applyBorder="1" applyAlignment="1">
      <alignment horizontal="center" vertical="center" wrapText="1"/>
      <protection/>
    </xf>
    <xf numFmtId="3" fontId="10" fillId="0" borderId="48" xfId="18" applyNumberFormat="1" applyFont="1" applyBorder="1" applyAlignment="1">
      <alignment horizontal="center" vertical="center" wrapText="1"/>
      <protection/>
    </xf>
    <xf numFmtId="3" fontId="10" fillId="0" borderId="47" xfId="18" applyNumberFormat="1" applyFont="1" applyBorder="1" applyAlignment="1">
      <alignment horizontal="center" vertical="center" wrapText="1"/>
      <protection/>
    </xf>
    <xf numFmtId="0" fontId="10" fillId="0" borderId="6" xfId="18" applyFont="1" applyBorder="1" applyAlignment="1">
      <alignment horizontal="center" vertical="center" wrapText="1"/>
      <protection/>
    </xf>
    <xf numFmtId="3" fontId="10" fillId="0" borderId="53" xfId="18" applyNumberFormat="1" applyFont="1" applyBorder="1" applyAlignment="1">
      <alignment horizontal="center" vertical="center" wrapText="1"/>
      <protection/>
    </xf>
    <xf numFmtId="0" fontId="32" fillId="0" borderId="11" xfId="18" applyFont="1" applyBorder="1" applyAlignment="1">
      <alignment horizontal="center" vertical="center" wrapText="1"/>
      <protection/>
    </xf>
    <xf numFmtId="0" fontId="32" fillId="0" borderId="6" xfId="18" applyFont="1" applyBorder="1" applyAlignment="1">
      <alignment horizontal="center" vertical="center" wrapText="1"/>
      <protection/>
    </xf>
    <xf numFmtId="0" fontId="32" fillId="0" borderId="48" xfId="18" applyFont="1" applyBorder="1" applyAlignment="1">
      <alignment horizontal="center" vertical="center" wrapText="1"/>
      <protection/>
    </xf>
    <xf numFmtId="0" fontId="32" fillId="0" borderId="49" xfId="18" applyFont="1" applyBorder="1" applyAlignment="1">
      <alignment horizontal="center" vertical="center" wrapText="1"/>
      <protection/>
    </xf>
    <xf numFmtId="0" fontId="32" fillId="0" borderId="12" xfId="18" applyFont="1" applyBorder="1" applyAlignment="1">
      <alignment horizontal="center" vertical="center" wrapText="1"/>
      <protection/>
    </xf>
    <xf numFmtId="0" fontId="32" fillId="0" borderId="52" xfId="18" applyFont="1" applyBorder="1" applyAlignment="1">
      <alignment horizontal="center" vertical="center"/>
      <protection/>
    </xf>
    <xf numFmtId="0" fontId="10" fillId="0" borderId="8" xfId="18" applyFont="1" applyBorder="1" applyAlignment="1">
      <alignment horizontal="center" vertical="center" textRotation="90" wrapText="1"/>
      <protection/>
    </xf>
    <xf numFmtId="4" fontId="32" fillId="0" borderId="47" xfId="18" applyNumberFormat="1" applyFont="1" applyBorder="1" applyAlignment="1">
      <alignment horizontal="left" vertical="center" wrapText="1"/>
      <protection/>
    </xf>
    <xf numFmtId="4" fontId="32" fillId="0" borderId="47" xfId="18" applyNumberFormat="1" applyFont="1" applyBorder="1" applyAlignment="1">
      <alignment vertical="center" wrapText="1"/>
      <protection/>
    </xf>
    <xf numFmtId="49" fontId="32" fillId="0" borderId="53" xfId="18" applyNumberFormat="1" applyFont="1" applyBorder="1" applyAlignment="1">
      <alignment horizontal="center" vertical="center" wrapText="1"/>
      <protection/>
    </xf>
    <xf numFmtId="3" fontId="32" fillId="0" borderId="41" xfId="18" applyNumberFormat="1" applyFont="1" applyBorder="1" applyAlignment="1">
      <alignment horizontal="center" vertical="center" wrapText="1"/>
      <protection/>
    </xf>
    <xf numFmtId="3" fontId="32" fillId="0" borderId="47" xfId="18" applyNumberFormat="1" applyFont="1" applyBorder="1" applyAlignment="1">
      <alignment horizontal="center" vertical="center" wrapText="1"/>
      <protection/>
    </xf>
    <xf numFmtId="3" fontId="32" fillId="0" borderId="47" xfId="18" applyNumberFormat="1" applyFont="1" applyBorder="1" applyAlignment="1">
      <alignment horizontal="center" vertical="center"/>
      <protection/>
    </xf>
    <xf numFmtId="3" fontId="32" fillId="0" borderId="53" xfId="18" applyNumberFormat="1" applyFont="1" applyBorder="1" applyAlignment="1">
      <alignment horizontal="center" vertical="center" wrapText="1"/>
      <protection/>
    </xf>
    <xf numFmtId="0" fontId="32" fillId="0" borderId="13" xfId="18" applyFont="1" applyBorder="1" applyAlignment="1">
      <alignment horizontal="center" vertical="center"/>
      <protection/>
    </xf>
    <xf numFmtId="0" fontId="10" fillId="0" borderId="6" xfId="18" applyFont="1" applyBorder="1" applyAlignment="1">
      <alignment horizontal="center" vertical="center" textRotation="90" wrapText="1"/>
      <protection/>
    </xf>
    <xf numFmtId="4" fontId="32" fillId="0" borderId="6" xfId="18" applyNumberFormat="1" applyFont="1" applyBorder="1" applyAlignment="1">
      <alignment horizontal="left" vertical="center" wrapText="1"/>
      <protection/>
    </xf>
    <xf numFmtId="4" fontId="32" fillId="0" borderId="6" xfId="18" applyNumberFormat="1" applyFont="1" applyBorder="1" applyAlignment="1">
      <alignment vertical="center" wrapText="1"/>
      <protection/>
    </xf>
    <xf numFmtId="3" fontId="32" fillId="0" borderId="65" xfId="18" applyNumberFormat="1" applyFont="1" applyBorder="1" applyAlignment="1">
      <alignment horizontal="center" vertical="center" wrapText="1"/>
      <protection/>
    </xf>
    <xf numFmtId="3" fontId="32" fillId="0" borderId="8" xfId="18" applyNumberFormat="1" applyFont="1" applyBorder="1" applyAlignment="1">
      <alignment horizontal="center" vertical="center"/>
      <protection/>
    </xf>
    <xf numFmtId="1" fontId="32" fillId="0" borderId="8" xfId="18" applyNumberFormat="1" applyFont="1" applyBorder="1" applyAlignment="1">
      <alignment horizontal="center" vertical="center"/>
      <protection/>
    </xf>
    <xf numFmtId="1" fontId="32" fillId="0" borderId="8" xfId="18" applyNumberFormat="1" applyFont="1" applyBorder="1" applyAlignment="1">
      <alignment horizontal="center" vertical="center" wrapText="1"/>
      <protection/>
    </xf>
    <xf numFmtId="0" fontId="32" fillId="0" borderId="47" xfId="18" applyFont="1" applyBorder="1" applyAlignment="1">
      <alignment horizontal="center" vertical="center"/>
      <protection/>
    </xf>
    <xf numFmtId="4" fontId="32" fillId="0" borderId="53" xfId="18" applyNumberFormat="1" applyFont="1" applyBorder="1" applyAlignment="1">
      <alignment horizontal="center" vertical="center" wrapText="1"/>
      <protection/>
    </xf>
    <xf numFmtId="0" fontId="10" fillId="0" borderId="77" xfId="18" applyFont="1" applyBorder="1" applyAlignment="1">
      <alignment horizontal="center" vertical="center" textRotation="90" wrapText="1"/>
      <protection/>
    </xf>
    <xf numFmtId="0" fontId="10" fillId="0" borderId="75" xfId="18" applyFont="1" applyBorder="1" applyAlignment="1">
      <alignment horizontal="center" vertical="center" textRotation="90" wrapText="1"/>
      <protection/>
    </xf>
    <xf numFmtId="0" fontId="10" fillId="0" borderId="16" xfId="18" applyFont="1" applyBorder="1" applyAlignment="1">
      <alignment horizontal="center" vertical="center" wrapText="1"/>
      <protection/>
    </xf>
    <xf numFmtId="0" fontId="10" fillId="0" borderId="71" xfId="18" applyFont="1" applyBorder="1" applyAlignment="1">
      <alignment horizontal="center" vertical="center"/>
      <protection/>
    </xf>
    <xf numFmtId="3" fontId="10" fillId="0" borderId="77" xfId="18" applyNumberFormat="1" applyFont="1" applyBorder="1" applyAlignment="1">
      <alignment horizontal="center" vertical="center" wrapText="1"/>
      <protection/>
    </xf>
    <xf numFmtId="3" fontId="10" fillId="0" borderId="15" xfId="18" applyNumberFormat="1" applyFont="1" applyBorder="1" applyAlignment="1">
      <alignment horizontal="center" vertical="center"/>
      <protection/>
    </xf>
    <xf numFmtId="3" fontId="10" fillId="0" borderId="77" xfId="18" applyNumberFormat="1" applyFont="1" applyBorder="1" applyAlignment="1">
      <alignment horizontal="center" vertical="center"/>
      <protection/>
    </xf>
    <xf numFmtId="0" fontId="32" fillId="0" borderId="0" xfId="18" applyFont="1" applyAlignment="1">
      <alignment horizontal="left" vertical="center"/>
      <protection/>
    </xf>
  </cellXfs>
  <cellStyles count="13">
    <cellStyle name="Normal" xfId="0"/>
    <cellStyle name="Comma" xfId="15"/>
    <cellStyle name="Comma [0]" xfId="16"/>
    <cellStyle name="Normalny_AutopoprawkaZPORR" xfId="17"/>
    <cellStyle name="Normalny_zał UE" xfId="18"/>
    <cellStyle name="Normalny_Załącznik 10 do Uchwały Sejmiku Województwa ...12.2004 r." xfId="19"/>
    <cellStyle name="Normalny_Załącznik 11 do Uchwału Sejmi. z ...12.04 r." xfId="20"/>
    <cellStyle name="Normalny_Załącznik 9 do Uchwały sejmi. z   .12.04 r." xfId="21"/>
    <cellStyle name="Normalny_Załącznik środków specjalnych do Uchwały Sejmiku z ...12.04 r." xfId="22"/>
    <cellStyle name="Normalny_Załączniki 1,7,7a,8,12,13 i 15 do Uchwały Sejmiku Województwa z ....12.2004 r.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jmik%2029.11.2004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1"/>
      <sheetName val="zał.2"/>
      <sheetName val="zał.3"/>
      <sheetName val="zał.4"/>
      <sheetName val="zał.5"/>
    </sheetNames>
    <sheetDataSet>
      <sheetData sheetId="4">
        <row r="21">
          <cell r="E21">
            <v>461362993</v>
          </cell>
          <cell r="F21">
            <v>359732137</v>
          </cell>
          <cell r="G21">
            <v>339391824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14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5.7109375" style="1" customWidth="1"/>
    <col min="2" max="2" width="9.140625" style="1" customWidth="1"/>
    <col min="3" max="3" width="6.57421875" style="1" customWidth="1"/>
    <col min="4" max="4" width="32.7109375" style="1" customWidth="1"/>
    <col min="5" max="5" width="13.57421875" style="1" customWidth="1"/>
    <col min="6" max="6" width="12.7109375" style="1" customWidth="1"/>
    <col min="7" max="7" width="13.28125" style="1" customWidth="1"/>
    <col min="8" max="8" width="13.8515625" style="1" customWidth="1"/>
    <col min="9" max="9" width="12.421875" style="1" bestFit="1" customWidth="1"/>
    <col min="10" max="16384" width="9.140625" style="1" customWidth="1"/>
  </cols>
  <sheetData>
    <row r="1" spans="7:8" ht="12.75">
      <c r="G1" s="2" t="s">
        <v>0</v>
      </c>
      <c r="H1" s="2"/>
    </row>
    <row r="2" spans="7:8" ht="12.75">
      <c r="G2" s="2" t="s">
        <v>1</v>
      </c>
      <c r="H2" s="2"/>
    </row>
    <row r="3" spans="7:8" ht="12.75">
      <c r="G3" s="632" t="s">
        <v>2</v>
      </c>
      <c r="H3" s="632"/>
    </row>
    <row r="4" spans="7:8" ht="12.75">
      <c r="G4" s="3"/>
      <c r="H4" s="3"/>
    </row>
    <row r="5" spans="7:8" ht="12.75">
      <c r="G5" s="3"/>
      <c r="H5" s="3"/>
    </row>
    <row r="6" spans="1:7" ht="12.75">
      <c r="A6" s="2" t="s">
        <v>3</v>
      </c>
      <c r="B6" s="2"/>
      <c r="C6" s="2"/>
      <c r="D6" s="2"/>
      <c r="E6" s="2"/>
      <c r="F6" s="2"/>
      <c r="G6" s="2"/>
    </row>
    <row r="7" spans="1:8" ht="12.75">
      <c r="A7" s="2" t="s">
        <v>4</v>
      </c>
      <c r="B7" s="2"/>
      <c r="C7" s="2"/>
      <c r="D7" s="2"/>
      <c r="E7" s="2"/>
      <c r="F7" s="2"/>
      <c r="G7" s="2"/>
      <c r="H7" s="2"/>
    </row>
    <row r="8" spans="1:8" ht="12.75">
      <c r="A8" s="4" t="s">
        <v>5</v>
      </c>
      <c r="B8" s="2"/>
      <c r="C8" s="2"/>
      <c r="D8" s="2"/>
      <c r="E8" s="2"/>
      <c r="F8" s="2"/>
      <c r="G8" s="2"/>
      <c r="H8" s="2"/>
    </row>
    <row r="9" spans="1:8" ht="12.75">
      <c r="A9" s="2" t="s">
        <v>6</v>
      </c>
      <c r="B9" s="2"/>
      <c r="C9" s="2"/>
      <c r="D9" s="2"/>
      <c r="E9" s="2"/>
      <c r="F9" s="2"/>
      <c r="G9" s="2"/>
      <c r="H9" s="2"/>
    </row>
    <row r="10" spans="1:8" ht="12.75">
      <c r="A10" s="2" t="s">
        <v>7</v>
      </c>
      <c r="B10" s="2"/>
      <c r="C10" s="2"/>
      <c r="D10" s="2"/>
      <c r="E10" s="2"/>
      <c r="F10" s="2"/>
      <c r="G10" s="2"/>
      <c r="H10" s="2"/>
    </row>
    <row r="11" ht="12.75">
      <c r="H11" s="5" t="s">
        <v>8</v>
      </c>
    </row>
    <row r="12" spans="1:10" ht="12.75">
      <c r="A12" s="6"/>
      <c r="B12" s="6"/>
      <c r="C12" s="6"/>
      <c r="D12" s="6"/>
      <c r="E12" s="6"/>
      <c r="F12" s="6"/>
      <c r="G12" s="6"/>
      <c r="H12" s="6"/>
      <c r="J12" s="7"/>
    </row>
    <row r="13" spans="1:12" s="11" customFormat="1" ht="31.5">
      <c r="A13" s="8" t="s">
        <v>9</v>
      </c>
      <c r="B13" s="8" t="s">
        <v>10</v>
      </c>
      <c r="C13" s="8" t="s">
        <v>11</v>
      </c>
      <c r="D13" s="8" t="s">
        <v>12</v>
      </c>
      <c r="E13" s="8" t="s">
        <v>13</v>
      </c>
      <c r="F13" s="8" t="s">
        <v>14</v>
      </c>
      <c r="G13" s="8" t="s">
        <v>15</v>
      </c>
      <c r="H13" s="8" t="s">
        <v>16</v>
      </c>
      <c r="I13" s="9"/>
      <c r="J13" s="10"/>
      <c r="K13" s="1"/>
      <c r="L13" s="10"/>
    </row>
    <row r="14" spans="1:12" s="15" customFormat="1" ht="15.7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3"/>
      <c r="J14" s="14"/>
      <c r="K14" s="1"/>
      <c r="L14" s="10"/>
    </row>
    <row r="15" spans="1:12" s="15" customFormat="1" ht="9.75" customHeight="1">
      <c r="A15" s="16"/>
      <c r="B15" s="16"/>
      <c r="C15" s="16"/>
      <c r="D15" s="16"/>
      <c r="E15" s="16"/>
      <c r="F15" s="16"/>
      <c r="G15" s="16"/>
      <c r="H15" s="16"/>
      <c r="I15" s="13"/>
      <c r="J15" s="14"/>
      <c r="K15" s="1"/>
      <c r="L15" s="10"/>
    </row>
    <row r="16" spans="1:10" s="22" customFormat="1" ht="33.75" customHeight="1" thickBot="1">
      <c r="A16" s="17"/>
      <c r="B16" s="17"/>
      <c r="C16" s="17"/>
      <c r="D16" s="18" t="s">
        <v>17</v>
      </c>
      <c r="E16" s="19">
        <v>308728997</v>
      </c>
      <c r="F16" s="20">
        <f>F17+F22+F29+F32+F35+F41+F45+F62+F68+F71+F84+F89+F94+F97+F105</f>
        <v>39944432</v>
      </c>
      <c r="G16" s="20">
        <f>G17+G22+G29+G32+G35+G41+G45+G62+G68+G71+G84+G89+G94+G97+G105</f>
        <v>18484261</v>
      </c>
      <c r="H16" s="19">
        <f aca="true" t="shared" si="0" ref="H16:H79">E16+F16-G16</f>
        <v>330189168</v>
      </c>
      <c r="I16" s="21">
        <f>SUM(F16-G16)</f>
        <v>21460171</v>
      </c>
      <c r="J16" s="21" t="s">
        <v>18</v>
      </c>
    </row>
    <row r="17" spans="1:10" s="28" customFormat="1" ht="20.25" customHeight="1">
      <c r="A17" s="23" t="s">
        <v>19</v>
      </c>
      <c r="B17" s="23"/>
      <c r="C17" s="23"/>
      <c r="D17" s="24" t="s">
        <v>20</v>
      </c>
      <c r="E17" s="25">
        <v>14469506</v>
      </c>
      <c r="F17" s="26">
        <f>F20+F18</f>
        <v>3170</v>
      </c>
      <c r="G17" s="26">
        <f>G20+G18</f>
        <v>0</v>
      </c>
      <c r="H17" s="25">
        <f t="shared" si="0"/>
        <v>14472676</v>
      </c>
      <c r="I17" s="27"/>
      <c r="J17" s="27"/>
    </row>
    <row r="18" spans="1:10" s="28" customFormat="1" ht="20.25" customHeight="1">
      <c r="A18" s="29"/>
      <c r="B18" s="29" t="s">
        <v>21</v>
      </c>
      <c r="C18" s="29"/>
      <c r="D18" s="30" t="s">
        <v>22</v>
      </c>
      <c r="E18" s="31">
        <v>40100</v>
      </c>
      <c r="F18" s="32">
        <f>F19</f>
        <v>2390</v>
      </c>
      <c r="G18" s="32">
        <f>G19</f>
        <v>0</v>
      </c>
      <c r="H18" s="31">
        <f t="shared" si="0"/>
        <v>42490</v>
      </c>
      <c r="I18" s="27"/>
      <c r="J18" s="27"/>
    </row>
    <row r="19" spans="1:10" s="38" customFormat="1" ht="20.25" customHeight="1">
      <c r="A19" s="33"/>
      <c r="B19" s="33"/>
      <c r="C19" s="33" t="s">
        <v>23</v>
      </c>
      <c r="D19" s="34" t="s">
        <v>24</v>
      </c>
      <c r="E19" s="35">
        <v>2880</v>
      </c>
      <c r="F19" s="36">
        <v>2390</v>
      </c>
      <c r="G19" s="36">
        <v>0</v>
      </c>
      <c r="H19" s="35">
        <f t="shared" si="0"/>
        <v>5270</v>
      </c>
      <c r="I19" s="37"/>
      <c r="J19" s="37"/>
    </row>
    <row r="20" spans="1:10" s="28" customFormat="1" ht="20.25" customHeight="1">
      <c r="A20" s="29"/>
      <c r="B20" s="29" t="s">
        <v>25</v>
      </c>
      <c r="C20" s="29"/>
      <c r="D20" s="30" t="s">
        <v>26</v>
      </c>
      <c r="E20" s="31">
        <v>9113800</v>
      </c>
      <c r="F20" s="32">
        <f>F21</f>
        <v>780</v>
      </c>
      <c r="G20" s="32">
        <f>G21</f>
        <v>0</v>
      </c>
      <c r="H20" s="31">
        <f t="shared" si="0"/>
        <v>9114580</v>
      </c>
      <c r="I20" s="27"/>
      <c r="J20" s="27"/>
    </row>
    <row r="21" spans="1:10" s="38" customFormat="1" ht="20.25" customHeight="1">
      <c r="A21" s="33"/>
      <c r="B21" s="33"/>
      <c r="C21" s="33" t="s">
        <v>23</v>
      </c>
      <c r="D21" s="34" t="s">
        <v>24</v>
      </c>
      <c r="E21" s="35">
        <v>800</v>
      </c>
      <c r="F21" s="36">
        <v>780</v>
      </c>
      <c r="G21" s="36">
        <v>0</v>
      </c>
      <c r="H21" s="35">
        <f t="shared" si="0"/>
        <v>1580</v>
      </c>
      <c r="I21" s="37"/>
      <c r="J21" s="37"/>
    </row>
    <row r="22" spans="1:10" s="38" customFormat="1" ht="20.25" customHeight="1">
      <c r="A22" s="39" t="s">
        <v>27</v>
      </c>
      <c r="B22" s="39"/>
      <c r="C22" s="39"/>
      <c r="D22" s="40" t="s">
        <v>28</v>
      </c>
      <c r="E22" s="41">
        <v>14774475</v>
      </c>
      <c r="F22" s="42">
        <f>F23</f>
        <v>0</v>
      </c>
      <c r="G22" s="42">
        <f>G23</f>
        <v>5326747</v>
      </c>
      <c r="H22" s="41">
        <f t="shared" si="0"/>
        <v>9447728</v>
      </c>
      <c r="I22" s="37"/>
      <c r="J22" s="37"/>
    </row>
    <row r="23" spans="1:10" s="38" customFormat="1" ht="18.75" customHeight="1">
      <c r="A23" s="29"/>
      <c r="B23" s="29" t="s">
        <v>29</v>
      </c>
      <c r="C23" s="29"/>
      <c r="D23" s="30" t="s">
        <v>30</v>
      </c>
      <c r="E23" s="31">
        <v>14774475</v>
      </c>
      <c r="F23" s="32">
        <f>F24+F25+F28+F26+F27</f>
        <v>0</v>
      </c>
      <c r="G23" s="32">
        <f>G24+G25+G28+G26+G27</f>
        <v>5326747</v>
      </c>
      <c r="H23" s="31">
        <f t="shared" si="0"/>
        <v>9447728</v>
      </c>
      <c r="I23" s="37"/>
      <c r="J23" s="37"/>
    </row>
    <row r="24" spans="1:10" s="38" customFormat="1" ht="75" customHeight="1">
      <c r="A24" s="33"/>
      <c r="B24" s="33"/>
      <c r="C24" s="33" t="s">
        <v>31</v>
      </c>
      <c r="D24" s="34" t="s">
        <v>32</v>
      </c>
      <c r="E24" s="35">
        <v>3148838</v>
      </c>
      <c r="F24" s="36">
        <v>0</v>
      </c>
      <c r="G24" s="36">
        <v>60841</v>
      </c>
      <c r="H24" s="35">
        <f t="shared" si="0"/>
        <v>3087997</v>
      </c>
      <c r="I24" s="37"/>
      <c r="J24" s="37"/>
    </row>
    <row r="25" spans="1:10" s="44" customFormat="1" ht="89.25">
      <c r="A25" s="33"/>
      <c r="B25" s="33"/>
      <c r="C25" s="33" t="s">
        <v>33</v>
      </c>
      <c r="D25" s="34" t="s">
        <v>34</v>
      </c>
      <c r="E25" s="35">
        <v>2375000</v>
      </c>
      <c r="F25" s="36">
        <v>0</v>
      </c>
      <c r="G25" s="36">
        <v>62637</v>
      </c>
      <c r="H25" s="35">
        <f t="shared" si="0"/>
        <v>2312363</v>
      </c>
      <c r="I25" s="43"/>
      <c r="J25" s="43"/>
    </row>
    <row r="26" spans="1:10" s="44" customFormat="1" ht="87" customHeight="1">
      <c r="A26" s="33"/>
      <c r="B26" s="33"/>
      <c r="C26" s="33" t="s">
        <v>35</v>
      </c>
      <c r="D26" s="34" t="s">
        <v>36</v>
      </c>
      <c r="E26" s="35">
        <v>3883995</v>
      </c>
      <c r="F26" s="36">
        <v>0</v>
      </c>
      <c r="G26" s="36">
        <v>3883995</v>
      </c>
      <c r="H26" s="35">
        <f t="shared" si="0"/>
        <v>0</v>
      </c>
      <c r="I26" s="43"/>
      <c r="J26" s="43"/>
    </row>
    <row r="27" spans="1:10" s="44" customFormat="1" ht="87" customHeight="1">
      <c r="A27" s="33"/>
      <c r="B27" s="33"/>
      <c r="C27" s="33" t="s">
        <v>37</v>
      </c>
      <c r="D27" s="34" t="s">
        <v>38</v>
      </c>
      <c r="E27" s="35">
        <v>1317200</v>
      </c>
      <c r="F27" s="36">
        <v>0</v>
      </c>
      <c r="G27" s="36">
        <v>1317200</v>
      </c>
      <c r="H27" s="35">
        <f t="shared" si="0"/>
        <v>0</v>
      </c>
      <c r="I27" s="43"/>
      <c r="J27" s="43"/>
    </row>
    <row r="28" spans="1:10" s="44" customFormat="1" ht="102">
      <c r="A28" s="33"/>
      <c r="B28" s="33"/>
      <c r="C28" s="33" t="s">
        <v>39</v>
      </c>
      <c r="D28" s="34" t="s">
        <v>40</v>
      </c>
      <c r="E28" s="35">
        <v>1100000</v>
      </c>
      <c r="F28" s="36">
        <v>0</v>
      </c>
      <c r="G28" s="36">
        <v>2074</v>
      </c>
      <c r="H28" s="35">
        <f t="shared" si="0"/>
        <v>1097926</v>
      </c>
      <c r="I28" s="43"/>
      <c r="J28" s="43"/>
    </row>
    <row r="29" spans="1:10" s="28" customFormat="1" ht="26.25" customHeight="1">
      <c r="A29" s="39">
        <v>600</v>
      </c>
      <c r="B29" s="39"/>
      <c r="C29" s="39"/>
      <c r="D29" s="40" t="s">
        <v>41</v>
      </c>
      <c r="E29" s="41">
        <v>14459336</v>
      </c>
      <c r="F29" s="42">
        <f>F30</f>
        <v>11000</v>
      </c>
      <c r="G29" s="42">
        <f>G30</f>
        <v>0</v>
      </c>
      <c r="H29" s="41">
        <f t="shared" si="0"/>
        <v>14470336</v>
      </c>
      <c r="I29" s="27"/>
      <c r="J29" s="27"/>
    </row>
    <row r="30" spans="1:10" s="28" customFormat="1" ht="21" customHeight="1">
      <c r="A30" s="45"/>
      <c r="B30" s="45">
        <v>60013</v>
      </c>
      <c r="C30" s="45"/>
      <c r="D30" s="30" t="s">
        <v>42</v>
      </c>
      <c r="E30" s="31">
        <v>237000</v>
      </c>
      <c r="F30" s="32">
        <f>F31</f>
        <v>11000</v>
      </c>
      <c r="G30" s="32">
        <f>G31</f>
        <v>0</v>
      </c>
      <c r="H30" s="31">
        <f t="shared" si="0"/>
        <v>248000</v>
      </c>
      <c r="I30" s="27"/>
      <c r="J30" s="27"/>
    </row>
    <row r="31" spans="1:10" s="38" customFormat="1" ht="19.5" customHeight="1">
      <c r="A31" s="46"/>
      <c r="B31" s="46"/>
      <c r="C31" s="33" t="s">
        <v>23</v>
      </c>
      <c r="D31" s="34" t="s">
        <v>24</v>
      </c>
      <c r="E31" s="35">
        <v>1000</v>
      </c>
      <c r="F31" s="36">
        <v>11000</v>
      </c>
      <c r="G31" s="36">
        <v>0</v>
      </c>
      <c r="H31" s="35">
        <f t="shared" si="0"/>
        <v>12000</v>
      </c>
      <c r="I31" s="37"/>
      <c r="J31" s="37"/>
    </row>
    <row r="32" spans="1:10" s="28" customFormat="1" ht="21" customHeight="1">
      <c r="A32" s="47">
        <v>630</v>
      </c>
      <c r="B32" s="47"/>
      <c r="C32" s="39"/>
      <c r="D32" s="40" t="s">
        <v>43</v>
      </c>
      <c r="E32" s="41">
        <v>216840</v>
      </c>
      <c r="F32" s="42">
        <f>F33</f>
        <v>6000</v>
      </c>
      <c r="G32" s="42">
        <f>G33</f>
        <v>0</v>
      </c>
      <c r="H32" s="41">
        <f t="shared" si="0"/>
        <v>222840</v>
      </c>
      <c r="I32" s="27"/>
      <c r="J32" s="27"/>
    </row>
    <row r="33" spans="1:10" s="28" customFormat="1" ht="21.75" customHeight="1">
      <c r="A33" s="45"/>
      <c r="B33" s="45">
        <v>63095</v>
      </c>
      <c r="C33" s="29"/>
      <c r="D33" s="30" t="s">
        <v>44</v>
      </c>
      <c r="E33" s="31">
        <v>9040</v>
      </c>
      <c r="F33" s="32">
        <f>F34</f>
        <v>6000</v>
      </c>
      <c r="G33" s="32">
        <f>G34</f>
        <v>0</v>
      </c>
      <c r="H33" s="31">
        <f t="shared" si="0"/>
        <v>15040</v>
      </c>
      <c r="I33" s="27"/>
      <c r="J33" s="27"/>
    </row>
    <row r="34" spans="1:10" s="38" customFormat="1" ht="17.25" customHeight="1">
      <c r="A34" s="46"/>
      <c r="B34" s="46"/>
      <c r="C34" s="33" t="s">
        <v>45</v>
      </c>
      <c r="D34" s="34" t="s">
        <v>46</v>
      </c>
      <c r="E34" s="35">
        <v>9000</v>
      </c>
      <c r="F34" s="36">
        <v>6000</v>
      </c>
      <c r="G34" s="36">
        <v>0</v>
      </c>
      <c r="H34" s="35">
        <f t="shared" si="0"/>
        <v>15000</v>
      </c>
      <c r="I34" s="37"/>
      <c r="J34" s="37"/>
    </row>
    <row r="35" spans="1:10" s="28" customFormat="1" ht="22.5" customHeight="1">
      <c r="A35" s="47">
        <v>700</v>
      </c>
      <c r="B35" s="47"/>
      <c r="C35" s="39"/>
      <c r="D35" s="40" t="s">
        <v>47</v>
      </c>
      <c r="E35" s="41">
        <v>2611115</v>
      </c>
      <c r="F35" s="42">
        <f>F36</f>
        <v>8900</v>
      </c>
      <c r="G35" s="42">
        <f>G36</f>
        <v>248685</v>
      </c>
      <c r="H35" s="41">
        <f t="shared" si="0"/>
        <v>2371330</v>
      </c>
      <c r="I35" s="27"/>
      <c r="J35" s="27"/>
    </row>
    <row r="36" spans="1:10" s="28" customFormat="1" ht="35.25" customHeight="1">
      <c r="A36" s="45"/>
      <c r="B36" s="45">
        <v>70005</v>
      </c>
      <c r="C36" s="29"/>
      <c r="D36" s="30" t="s">
        <v>48</v>
      </c>
      <c r="E36" s="31">
        <v>2611115</v>
      </c>
      <c r="F36" s="32">
        <f>F37+F38+F39+F40</f>
        <v>8900</v>
      </c>
      <c r="G36" s="32">
        <f>G37+G38+G39+G40</f>
        <v>248685</v>
      </c>
      <c r="H36" s="31">
        <f t="shared" si="0"/>
        <v>2371330</v>
      </c>
      <c r="I36" s="27"/>
      <c r="J36" s="27"/>
    </row>
    <row r="37" spans="1:10" s="38" customFormat="1" ht="35.25" customHeight="1">
      <c r="A37" s="46"/>
      <c r="B37" s="46"/>
      <c r="C37" s="33" t="s">
        <v>49</v>
      </c>
      <c r="D37" s="34" t="s">
        <v>50</v>
      </c>
      <c r="E37" s="35">
        <v>65235</v>
      </c>
      <c r="F37" s="36">
        <v>0</v>
      </c>
      <c r="G37" s="36">
        <v>135</v>
      </c>
      <c r="H37" s="35">
        <f t="shared" si="0"/>
        <v>65100</v>
      </c>
      <c r="I37" s="37"/>
      <c r="J37" s="37"/>
    </row>
    <row r="38" spans="1:10" s="38" customFormat="1" ht="85.5" customHeight="1">
      <c r="A38" s="46"/>
      <c r="B38" s="46"/>
      <c r="C38" s="33" t="s">
        <v>51</v>
      </c>
      <c r="D38" s="34" t="s">
        <v>52</v>
      </c>
      <c r="E38" s="35">
        <v>70000</v>
      </c>
      <c r="F38" s="36">
        <v>0</v>
      </c>
      <c r="G38" s="36">
        <v>11850</v>
      </c>
      <c r="H38" s="35">
        <f t="shared" si="0"/>
        <v>58150</v>
      </c>
      <c r="I38" s="37"/>
      <c r="J38" s="37"/>
    </row>
    <row r="39" spans="1:10" s="38" customFormat="1" ht="33" customHeight="1">
      <c r="A39" s="46"/>
      <c r="B39" s="46"/>
      <c r="C39" s="33" t="s">
        <v>53</v>
      </c>
      <c r="D39" s="34" t="s">
        <v>54</v>
      </c>
      <c r="E39" s="35">
        <v>2465700</v>
      </c>
      <c r="F39" s="36">
        <v>0</v>
      </c>
      <c r="G39" s="36">
        <v>236700</v>
      </c>
      <c r="H39" s="35">
        <f t="shared" si="0"/>
        <v>2229000</v>
      </c>
      <c r="I39" s="37"/>
      <c r="J39" s="37"/>
    </row>
    <row r="40" spans="1:10" s="38" customFormat="1" ht="18.75" customHeight="1">
      <c r="A40" s="46"/>
      <c r="B40" s="46"/>
      <c r="C40" s="33" t="s">
        <v>45</v>
      </c>
      <c r="D40" s="34" t="s">
        <v>46</v>
      </c>
      <c r="E40" s="35">
        <v>0</v>
      </c>
      <c r="F40" s="36">
        <v>8900</v>
      </c>
      <c r="G40" s="36">
        <v>0</v>
      </c>
      <c r="H40" s="35">
        <f t="shared" si="0"/>
        <v>8900</v>
      </c>
      <c r="I40" s="37"/>
      <c r="J40" s="37"/>
    </row>
    <row r="41" spans="1:10" s="28" customFormat="1" ht="18" customHeight="1">
      <c r="A41" s="47">
        <v>710</v>
      </c>
      <c r="B41" s="47"/>
      <c r="C41" s="39"/>
      <c r="D41" s="40" t="s">
        <v>55</v>
      </c>
      <c r="E41" s="41">
        <v>196998</v>
      </c>
      <c r="F41" s="42">
        <f>F42</f>
        <v>27520</v>
      </c>
      <c r="G41" s="42">
        <f>G42</f>
        <v>0</v>
      </c>
      <c r="H41" s="41">
        <f t="shared" si="0"/>
        <v>224518</v>
      </c>
      <c r="I41" s="27"/>
      <c r="J41" s="27"/>
    </row>
    <row r="42" spans="1:10" s="28" customFormat="1" ht="18" customHeight="1">
      <c r="A42" s="45"/>
      <c r="B42" s="45">
        <v>71095</v>
      </c>
      <c r="C42" s="29"/>
      <c r="D42" s="30" t="s">
        <v>44</v>
      </c>
      <c r="E42" s="31">
        <v>11125</v>
      </c>
      <c r="F42" s="32">
        <f>F43+F44</f>
        <v>27520</v>
      </c>
      <c r="G42" s="32">
        <f>G43+G44</f>
        <v>0</v>
      </c>
      <c r="H42" s="31">
        <f t="shared" si="0"/>
        <v>38645</v>
      </c>
      <c r="I42" s="27"/>
      <c r="J42" s="27"/>
    </row>
    <row r="43" spans="1:10" s="38" customFormat="1" ht="21.75" customHeight="1">
      <c r="A43" s="46"/>
      <c r="B43" s="46"/>
      <c r="C43" s="33" t="s">
        <v>45</v>
      </c>
      <c r="D43" s="34" t="s">
        <v>46</v>
      </c>
      <c r="E43" s="35">
        <v>8139</v>
      </c>
      <c r="F43" s="36">
        <v>16660</v>
      </c>
      <c r="G43" s="36">
        <v>0</v>
      </c>
      <c r="H43" s="35">
        <f t="shared" si="0"/>
        <v>24799</v>
      </c>
      <c r="I43" s="37"/>
      <c r="J43" s="37"/>
    </row>
    <row r="44" spans="1:10" s="38" customFormat="1" ht="24" customHeight="1">
      <c r="A44" s="46"/>
      <c r="B44" s="46"/>
      <c r="C44" s="33" t="s">
        <v>23</v>
      </c>
      <c r="D44" s="34" t="s">
        <v>24</v>
      </c>
      <c r="E44" s="35">
        <v>0</v>
      </c>
      <c r="F44" s="36">
        <v>10860</v>
      </c>
      <c r="G44" s="36">
        <v>0</v>
      </c>
      <c r="H44" s="35">
        <f t="shared" si="0"/>
        <v>10860</v>
      </c>
      <c r="I44" s="37"/>
      <c r="J44" s="37"/>
    </row>
    <row r="45" spans="1:10" s="28" customFormat="1" ht="22.5" customHeight="1">
      <c r="A45" s="47">
        <v>750</v>
      </c>
      <c r="B45" s="47"/>
      <c r="C45" s="39"/>
      <c r="D45" s="40" t="s">
        <v>56</v>
      </c>
      <c r="E45" s="41">
        <v>1047320</v>
      </c>
      <c r="F45" s="42">
        <f>F46+F56</f>
        <v>54301</v>
      </c>
      <c r="G45" s="42">
        <f>G46+G56</f>
        <v>261019</v>
      </c>
      <c r="H45" s="41">
        <f t="shared" si="0"/>
        <v>840602</v>
      </c>
      <c r="I45" s="27"/>
      <c r="J45" s="27"/>
    </row>
    <row r="46" spans="1:10" s="28" customFormat="1" ht="19.5" customHeight="1">
      <c r="A46" s="45"/>
      <c r="B46" s="45">
        <v>75018</v>
      </c>
      <c r="C46" s="45"/>
      <c r="D46" s="30" t="s">
        <v>57</v>
      </c>
      <c r="E46" s="31">
        <v>850505</v>
      </c>
      <c r="F46" s="32">
        <f>F52+F55+F47+F48+F49+F50+F51+F53+F54</f>
        <v>18030</v>
      </c>
      <c r="G46" s="32">
        <f>G52+G55+G47+G48+G49+G50+G51+G53+G54</f>
        <v>102997</v>
      </c>
      <c r="H46" s="31">
        <f t="shared" si="0"/>
        <v>765538</v>
      </c>
      <c r="I46" s="27"/>
      <c r="J46" s="27"/>
    </row>
    <row r="47" spans="1:10" s="38" customFormat="1" ht="19.5" customHeight="1">
      <c r="A47" s="46"/>
      <c r="B47" s="46"/>
      <c r="C47" s="33" t="s">
        <v>58</v>
      </c>
      <c r="D47" s="34" t="s">
        <v>59</v>
      </c>
      <c r="E47" s="35">
        <v>2000</v>
      </c>
      <c r="F47" s="36">
        <v>0</v>
      </c>
      <c r="G47" s="36">
        <v>940</v>
      </c>
      <c r="H47" s="35">
        <f t="shared" si="0"/>
        <v>1060</v>
      </c>
      <c r="I47" s="37"/>
      <c r="J47" s="37"/>
    </row>
    <row r="48" spans="1:10" s="38" customFormat="1" ht="19.5" customHeight="1">
      <c r="A48" s="46"/>
      <c r="B48" s="46"/>
      <c r="C48" s="33" t="s">
        <v>45</v>
      </c>
      <c r="D48" s="34" t="s">
        <v>46</v>
      </c>
      <c r="E48" s="35">
        <v>2000</v>
      </c>
      <c r="F48" s="36">
        <v>0</v>
      </c>
      <c r="G48" s="36">
        <v>1450</v>
      </c>
      <c r="H48" s="35">
        <f t="shared" si="0"/>
        <v>550</v>
      </c>
      <c r="I48" s="37"/>
      <c r="J48" s="37"/>
    </row>
    <row r="49" spans="1:10" s="38" customFormat="1" ht="33" customHeight="1">
      <c r="A49" s="46"/>
      <c r="B49" s="46"/>
      <c r="C49" s="33" t="s">
        <v>60</v>
      </c>
      <c r="D49" s="34" t="s">
        <v>61</v>
      </c>
      <c r="E49" s="35">
        <v>0</v>
      </c>
      <c r="F49" s="36">
        <v>380</v>
      </c>
      <c r="G49" s="36">
        <v>0</v>
      </c>
      <c r="H49" s="35">
        <f t="shared" si="0"/>
        <v>380</v>
      </c>
      <c r="I49" s="37"/>
      <c r="J49" s="37"/>
    </row>
    <row r="50" spans="1:10" s="38" customFormat="1" ht="19.5" customHeight="1">
      <c r="A50" s="46"/>
      <c r="B50" s="46"/>
      <c r="C50" s="33" t="s">
        <v>62</v>
      </c>
      <c r="D50" s="34" t="s">
        <v>63</v>
      </c>
      <c r="E50" s="35">
        <v>2000</v>
      </c>
      <c r="F50" s="36">
        <v>1000</v>
      </c>
      <c r="G50" s="36">
        <v>0</v>
      </c>
      <c r="H50" s="35">
        <f t="shared" si="0"/>
        <v>3000</v>
      </c>
      <c r="I50" s="37"/>
      <c r="J50" s="37"/>
    </row>
    <row r="51" spans="1:10" s="38" customFormat="1" ht="23.25" customHeight="1">
      <c r="A51" s="46"/>
      <c r="B51" s="46"/>
      <c r="C51" s="33" t="s">
        <v>23</v>
      </c>
      <c r="D51" s="34" t="s">
        <v>24</v>
      </c>
      <c r="E51" s="35">
        <v>8706</v>
      </c>
      <c r="F51" s="36">
        <v>8800</v>
      </c>
      <c r="G51" s="36">
        <v>0</v>
      </c>
      <c r="H51" s="35">
        <f t="shared" si="0"/>
        <v>17506</v>
      </c>
      <c r="I51" s="37"/>
      <c r="J51" s="37"/>
    </row>
    <row r="52" spans="1:10" s="38" customFormat="1" ht="89.25">
      <c r="A52" s="46"/>
      <c r="B52" s="46"/>
      <c r="C52" s="46">
        <v>2239</v>
      </c>
      <c r="D52" s="34" t="s">
        <v>64</v>
      </c>
      <c r="E52" s="35">
        <v>31941</v>
      </c>
      <c r="F52" s="36">
        <v>0</v>
      </c>
      <c r="G52" s="36">
        <v>31941</v>
      </c>
      <c r="H52" s="35">
        <f t="shared" si="0"/>
        <v>0</v>
      </c>
      <c r="I52" s="37"/>
      <c r="J52" s="37"/>
    </row>
    <row r="53" spans="1:10" s="38" customFormat="1" ht="91.5" customHeight="1">
      <c r="A53" s="46"/>
      <c r="B53" s="46"/>
      <c r="C53" s="46">
        <v>2708</v>
      </c>
      <c r="D53" s="34" t="s">
        <v>36</v>
      </c>
      <c r="E53" s="35">
        <v>542278</v>
      </c>
      <c r="F53" s="36">
        <v>0</v>
      </c>
      <c r="G53" s="36">
        <v>64336</v>
      </c>
      <c r="H53" s="35">
        <f t="shared" si="0"/>
        <v>477942</v>
      </c>
      <c r="I53" s="37"/>
      <c r="J53" s="37"/>
    </row>
    <row r="54" spans="1:10" s="38" customFormat="1" ht="90.75" customHeight="1">
      <c r="A54" s="46"/>
      <c r="B54" s="46"/>
      <c r="C54" s="46">
        <v>6298</v>
      </c>
      <c r="D54" s="34" t="s">
        <v>38</v>
      </c>
      <c r="E54" s="35">
        <v>107250</v>
      </c>
      <c r="F54" s="36">
        <v>7850</v>
      </c>
      <c r="G54" s="36">
        <v>0</v>
      </c>
      <c r="H54" s="35">
        <f t="shared" si="0"/>
        <v>115100</v>
      </c>
      <c r="I54" s="37"/>
      <c r="J54" s="37"/>
    </row>
    <row r="55" spans="1:10" s="38" customFormat="1" ht="97.5" customHeight="1">
      <c r="A55" s="46"/>
      <c r="B55" s="46"/>
      <c r="C55" s="46">
        <v>6539</v>
      </c>
      <c r="D55" s="34" t="s">
        <v>65</v>
      </c>
      <c r="E55" s="35">
        <v>4330</v>
      </c>
      <c r="F55" s="36">
        <v>0</v>
      </c>
      <c r="G55" s="36">
        <v>4330</v>
      </c>
      <c r="H55" s="35">
        <f t="shared" si="0"/>
        <v>0</v>
      </c>
      <c r="I55" s="37"/>
      <c r="J55" s="37"/>
    </row>
    <row r="56" spans="1:10" s="28" customFormat="1" ht="21.75" customHeight="1">
      <c r="A56" s="45"/>
      <c r="B56" s="45">
        <v>75095</v>
      </c>
      <c r="C56" s="45"/>
      <c r="D56" s="30" t="s">
        <v>44</v>
      </c>
      <c r="E56" s="31">
        <v>183791</v>
      </c>
      <c r="F56" s="32">
        <f>F59+F61+F57+F58+F60</f>
        <v>36271</v>
      </c>
      <c r="G56" s="32">
        <f>G59+G61+G57+G58+G60</f>
        <v>158022</v>
      </c>
      <c r="H56" s="31">
        <f t="shared" si="0"/>
        <v>62040</v>
      </c>
      <c r="I56" s="27"/>
      <c r="J56" s="27"/>
    </row>
    <row r="57" spans="1:10" s="38" customFormat="1" ht="19.5" customHeight="1">
      <c r="A57" s="46"/>
      <c r="B57" s="46"/>
      <c r="C57" s="33" t="s">
        <v>45</v>
      </c>
      <c r="D57" s="34" t="s">
        <v>46</v>
      </c>
      <c r="E57" s="35">
        <v>66200</v>
      </c>
      <c r="F57" s="36">
        <v>0</v>
      </c>
      <c r="G57" s="36">
        <v>46750</v>
      </c>
      <c r="H57" s="35">
        <f t="shared" si="0"/>
        <v>19450</v>
      </c>
      <c r="I57" s="37"/>
      <c r="J57" s="37"/>
    </row>
    <row r="58" spans="1:10" s="38" customFormat="1" ht="19.5" customHeight="1">
      <c r="A58" s="46"/>
      <c r="B58" s="46"/>
      <c r="C58" s="33" t="s">
        <v>62</v>
      </c>
      <c r="D58" s="34" t="s">
        <v>63</v>
      </c>
      <c r="E58" s="35">
        <v>23800</v>
      </c>
      <c r="F58" s="36">
        <v>0</v>
      </c>
      <c r="G58" s="36">
        <v>18180</v>
      </c>
      <c r="H58" s="35">
        <f t="shared" si="0"/>
        <v>5620</v>
      </c>
      <c r="I58" s="37"/>
      <c r="J58" s="37"/>
    </row>
    <row r="59" spans="1:10" s="38" customFormat="1" ht="89.25">
      <c r="A59" s="46"/>
      <c r="B59" s="46"/>
      <c r="C59" s="46">
        <v>2239</v>
      </c>
      <c r="D59" s="34" t="s">
        <v>64</v>
      </c>
      <c r="E59" s="35">
        <v>0</v>
      </c>
      <c r="F59" s="36">
        <v>31941</v>
      </c>
      <c r="G59" s="36">
        <v>0</v>
      </c>
      <c r="H59" s="35">
        <f t="shared" si="0"/>
        <v>31941</v>
      </c>
      <c r="I59" s="37"/>
      <c r="J59" s="37"/>
    </row>
    <row r="60" spans="1:10" s="38" customFormat="1" ht="90.75" customHeight="1">
      <c r="A60" s="46"/>
      <c r="B60" s="46"/>
      <c r="C60" s="46">
        <v>2708</v>
      </c>
      <c r="D60" s="34" t="s">
        <v>36</v>
      </c>
      <c r="E60" s="35">
        <v>93092</v>
      </c>
      <c r="F60" s="36">
        <v>0</v>
      </c>
      <c r="G60" s="36">
        <v>93092</v>
      </c>
      <c r="H60" s="35">
        <f t="shared" si="0"/>
        <v>0</v>
      </c>
      <c r="I60" s="37"/>
      <c r="J60" s="37"/>
    </row>
    <row r="61" spans="1:10" s="38" customFormat="1" ht="100.5" customHeight="1">
      <c r="A61" s="46"/>
      <c r="B61" s="46"/>
      <c r="C61" s="46">
        <v>6539</v>
      </c>
      <c r="D61" s="34" t="s">
        <v>65</v>
      </c>
      <c r="E61" s="35">
        <v>0</v>
      </c>
      <c r="F61" s="36">
        <v>4330</v>
      </c>
      <c r="G61" s="36">
        <v>0</v>
      </c>
      <c r="H61" s="35">
        <f t="shared" si="0"/>
        <v>4330</v>
      </c>
      <c r="I61" s="37"/>
      <c r="J61" s="37"/>
    </row>
    <row r="62" spans="1:10" s="28" customFormat="1" ht="63.75">
      <c r="A62" s="39">
        <v>756</v>
      </c>
      <c r="B62" s="39"/>
      <c r="C62" s="39"/>
      <c r="D62" s="40" t="s">
        <v>66</v>
      </c>
      <c r="E62" s="41">
        <v>115625850</v>
      </c>
      <c r="F62" s="42">
        <f>F63</f>
        <v>30111111</v>
      </c>
      <c r="G62" s="42">
        <f>G63</f>
        <v>0</v>
      </c>
      <c r="H62" s="41">
        <f t="shared" si="0"/>
        <v>145736961</v>
      </c>
      <c r="I62" s="27"/>
      <c r="J62" s="27"/>
    </row>
    <row r="63" spans="1:10" s="28" customFormat="1" ht="36.75" customHeight="1">
      <c r="A63" s="29"/>
      <c r="B63" s="29" t="s">
        <v>67</v>
      </c>
      <c r="C63" s="29"/>
      <c r="D63" s="30" t="s">
        <v>68</v>
      </c>
      <c r="E63" s="31">
        <v>115055850</v>
      </c>
      <c r="F63" s="32">
        <f>F64+F65+F67+F66</f>
        <v>30111111</v>
      </c>
      <c r="G63" s="32">
        <f>G64+G65+G67+G66</f>
        <v>0</v>
      </c>
      <c r="H63" s="31">
        <f t="shared" si="0"/>
        <v>145166961</v>
      </c>
      <c r="I63" s="27"/>
      <c r="J63" s="27"/>
    </row>
    <row r="64" spans="1:10" s="38" customFormat="1" ht="24" customHeight="1">
      <c r="A64" s="33"/>
      <c r="B64" s="33"/>
      <c r="C64" s="33" t="s">
        <v>69</v>
      </c>
      <c r="D64" s="34" t="s">
        <v>70</v>
      </c>
      <c r="E64" s="35">
        <v>22314080</v>
      </c>
      <c r="F64" s="36">
        <v>845920</v>
      </c>
      <c r="G64" s="36">
        <v>0</v>
      </c>
      <c r="H64" s="35">
        <f t="shared" si="0"/>
        <v>23160000</v>
      </c>
      <c r="I64" s="37"/>
      <c r="J64" s="37"/>
    </row>
    <row r="65" spans="1:10" s="38" customFormat="1" ht="21.75" customHeight="1">
      <c r="A65" s="33"/>
      <c r="B65" s="33"/>
      <c r="C65" s="33" t="s">
        <v>71</v>
      </c>
      <c r="D65" s="34" t="s">
        <v>72</v>
      </c>
      <c r="E65" s="35">
        <v>92741770</v>
      </c>
      <c r="F65" s="36">
        <v>29258230</v>
      </c>
      <c r="G65" s="36">
        <v>0</v>
      </c>
      <c r="H65" s="35">
        <f t="shared" si="0"/>
        <v>122000000</v>
      </c>
      <c r="I65" s="37"/>
      <c r="J65" s="37"/>
    </row>
    <row r="66" spans="1:10" s="38" customFormat="1" ht="34.5" customHeight="1">
      <c r="A66" s="33"/>
      <c r="B66" s="33"/>
      <c r="C66" s="33" t="s">
        <v>73</v>
      </c>
      <c r="D66" s="34" t="s">
        <v>74</v>
      </c>
      <c r="E66" s="35">
        <v>0</v>
      </c>
      <c r="F66" s="36">
        <v>135</v>
      </c>
      <c r="G66" s="36">
        <v>0</v>
      </c>
      <c r="H66" s="35">
        <f t="shared" si="0"/>
        <v>135</v>
      </c>
      <c r="I66" s="37"/>
      <c r="J66" s="37"/>
    </row>
    <row r="67" spans="1:10" s="44" customFormat="1" ht="21" customHeight="1">
      <c r="A67" s="46"/>
      <c r="B67" s="46"/>
      <c r="C67" s="48" t="s">
        <v>23</v>
      </c>
      <c r="D67" s="49" t="s">
        <v>24</v>
      </c>
      <c r="E67" s="35">
        <v>0</v>
      </c>
      <c r="F67" s="36">
        <v>6826</v>
      </c>
      <c r="G67" s="36">
        <v>0</v>
      </c>
      <c r="H67" s="35">
        <f t="shared" si="0"/>
        <v>6826</v>
      </c>
      <c r="I67" s="43"/>
      <c r="J67" s="43"/>
    </row>
    <row r="68" spans="1:8" s="53" customFormat="1" ht="21.75" customHeight="1">
      <c r="A68" s="50">
        <v>758</v>
      </c>
      <c r="B68" s="50"/>
      <c r="C68" s="50"/>
      <c r="D68" s="51" t="s">
        <v>75</v>
      </c>
      <c r="E68" s="52">
        <v>88861840</v>
      </c>
      <c r="F68" s="52">
        <f>F69</f>
        <v>183177</v>
      </c>
      <c r="G68" s="52">
        <f>G69</f>
        <v>0</v>
      </c>
      <c r="H68" s="52">
        <f t="shared" si="0"/>
        <v>89045017</v>
      </c>
    </row>
    <row r="69" spans="1:8" s="57" customFormat="1" ht="32.25" customHeight="1">
      <c r="A69" s="54"/>
      <c r="B69" s="54" t="s">
        <v>76</v>
      </c>
      <c r="C69" s="54"/>
      <c r="D69" s="55" t="s">
        <v>77</v>
      </c>
      <c r="E69" s="56">
        <v>22213225</v>
      </c>
      <c r="F69" s="56">
        <f>F70</f>
        <v>183177</v>
      </c>
      <c r="G69" s="56">
        <f>G70</f>
        <v>0</v>
      </c>
      <c r="H69" s="56">
        <f t="shared" si="0"/>
        <v>22396402</v>
      </c>
    </row>
    <row r="70" spans="1:8" ht="24.75" customHeight="1">
      <c r="A70" s="48"/>
      <c r="B70" s="48"/>
      <c r="C70" s="48" t="s">
        <v>78</v>
      </c>
      <c r="D70" s="49" t="s">
        <v>79</v>
      </c>
      <c r="E70" s="58">
        <v>22213225</v>
      </c>
      <c r="F70" s="58">
        <v>183177</v>
      </c>
      <c r="G70" s="58">
        <v>0</v>
      </c>
      <c r="H70" s="58">
        <f t="shared" si="0"/>
        <v>22396402</v>
      </c>
    </row>
    <row r="71" spans="1:8" s="60" customFormat="1" ht="20.25" customHeight="1">
      <c r="A71" s="50" t="s">
        <v>80</v>
      </c>
      <c r="B71" s="50"/>
      <c r="C71" s="50"/>
      <c r="D71" s="59" t="s">
        <v>81</v>
      </c>
      <c r="E71" s="52">
        <v>1413452</v>
      </c>
      <c r="F71" s="52">
        <f>F72+F74+F77+F82+F80</f>
        <v>51410</v>
      </c>
      <c r="G71" s="52">
        <f>G72+G74+G77+G82+G80</f>
        <v>12138</v>
      </c>
      <c r="H71" s="52">
        <f t="shared" si="0"/>
        <v>1452724</v>
      </c>
    </row>
    <row r="72" spans="1:8" s="57" customFormat="1" ht="18" customHeight="1">
      <c r="A72" s="54"/>
      <c r="B72" s="54" t="s">
        <v>82</v>
      </c>
      <c r="C72" s="54"/>
      <c r="D72" s="55" t="s">
        <v>83</v>
      </c>
      <c r="E72" s="56">
        <v>116</v>
      </c>
      <c r="F72" s="56">
        <f>F73</f>
        <v>0</v>
      </c>
      <c r="G72" s="56">
        <f>G73</f>
        <v>40</v>
      </c>
      <c r="H72" s="56">
        <f t="shared" si="0"/>
        <v>76</v>
      </c>
    </row>
    <row r="73" spans="1:8" ht="20.25" customHeight="1">
      <c r="A73" s="48"/>
      <c r="B73" s="48"/>
      <c r="C73" s="48" t="s">
        <v>23</v>
      </c>
      <c r="D73" s="49" t="s">
        <v>24</v>
      </c>
      <c r="E73" s="58">
        <v>116</v>
      </c>
      <c r="F73" s="58">
        <v>0</v>
      </c>
      <c r="G73" s="58">
        <v>40</v>
      </c>
      <c r="H73" s="58">
        <f t="shared" si="0"/>
        <v>76</v>
      </c>
    </row>
    <row r="74" spans="1:8" s="57" customFormat="1" ht="20.25" customHeight="1">
      <c r="A74" s="54"/>
      <c r="B74" s="54" t="s">
        <v>84</v>
      </c>
      <c r="C74" s="54"/>
      <c r="D74" s="55" t="s">
        <v>85</v>
      </c>
      <c r="E74" s="56">
        <v>154450</v>
      </c>
      <c r="F74" s="56">
        <f>F75+F76</f>
        <v>40930</v>
      </c>
      <c r="G74" s="56">
        <f>G75+G76</f>
        <v>11298</v>
      </c>
      <c r="H74" s="56">
        <f t="shared" si="0"/>
        <v>184082</v>
      </c>
    </row>
    <row r="75" spans="1:8" ht="23.25" customHeight="1">
      <c r="A75" s="48"/>
      <c r="B75" s="48"/>
      <c r="C75" s="48" t="s">
        <v>23</v>
      </c>
      <c r="D75" s="49" t="s">
        <v>24</v>
      </c>
      <c r="E75" s="58">
        <v>2650</v>
      </c>
      <c r="F75" s="58">
        <v>40930</v>
      </c>
      <c r="G75" s="58">
        <v>0</v>
      </c>
      <c r="H75" s="58">
        <f t="shared" si="0"/>
        <v>43580</v>
      </c>
    </row>
    <row r="76" spans="1:8" ht="50.25" customHeight="1">
      <c r="A76" s="48"/>
      <c r="B76" s="48"/>
      <c r="C76" s="48" t="s">
        <v>86</v>
      </c>
      <c r="D76" s="49" t="s">
        <v>87</v>
      </c>
      <c r="E76" s="58">
        <v>94000</v>
      </c>
      <c r="F76" s="58">
        <v>0</v>
      </c>
      <c r="G76" s="58">
        <v>11298</v>
      </c>
      <c r="H76" s="58">
        <f t="shared" si="0"/>
        <v>82702</v>
      </c>
    </row>
    <row r="77" spans="1:8" s="57" customFormat="1" ht="20.25" customHeight="1">
      <c r="A77" s="54"/>
      <c r="B77" s="54" t="s">
        <v>88</v>
      </c>
      <c r="C77" s="54"/>
      <c r="D77" s="55" t="s">
        <v>89</v>
      </c>
      <c r="E77" s="56">
        <v>2980</v>
      </c>
      <c r="F77" s="56">
        <f>F79+F78</f>
        <v>4130</v>
      </c>
      <c r="G77" s="56">
        <f>G79+G78</f>
        <v>800</v>
      </c>
      <c r="H77" s="56">
        <f t="shared" si="0"/>
        <v>6310</v>
      </c>
    </row>
    <row r="78" spans="1:8" ht="20.25" customHeight="1">
      <c r="A78" s="48"/>
      <c r="B78" s="48"/>
      <c r="C78" s="48" t="s">
        <v>62</v>
      </c>
      <c r="D78" s="49" t="s">
        <v>63</v>
      </c>
      <c r="E78" s="58">
        <v>800</v>
      </c>
      <c r="F78" s="58">
        <v>0</v>
      </c>
      <c r="G78" s="58">
        <v>800</v>
      </c>
      <c r="H78" s="58">
        <f t="shared" si="0"/>
        <v>0</v>
      </c>
    </row>
    <row r="79" spans="1:8" ht="23.25" customHeight="1">
      <c r="A79" s="48"/>
      <c r="B79" s="48"/>
      <c r="C79" s="48" t="s">
        <v>23</v>
      </c>
      <c r="D79" s="49" t="s">
        <v>24</v>
      </c>
      <c r="E79" s="58">
        <v>2180</v>
      </c>
      <c r="F79" s="58">
        <v>4130</v>
      </c>
      <c r="G79" s="58">
        <v>0</v>
      </c>
      <c r="H79" s="58">
        <f t="shared" si="0"/>
        <v>6310</v>
      </c>
    </row>
    <row r="80" spans="1:8" s="57" customFormat="1" ht="20.25" customHeight="1">
      <c r="A80" s="54"/>
      <c r="B80" s="54" t="s">
        <v>90</v>
      </c>
      <c r="C80" s="54"/>
      <c r="D80" s="55" t="s">
        <v>91</v>
      </c>
      <c r="E80" s="56">
        <v>909550</v>
      </c>
      <c r="F80" s="56">
        <f>F81</f>
        <v>4850</v>
      </c>
      <c r="G80" s="56">
        <f>G81</f>
        <v>0</v>
      </c>
      <c r="H80" s="56">
        <f aca="true" t="shared" si="1" ref="H80:H131">E80+F80-G80</f>
        <v>914400</v>
      </c>
    </row>
    <row r="81" spans="1:8" ht="24.75" customHeight="1">
      <c r="A81" s="48"/>
      <c r="B81" s="48"/>
      <c r="C81" s="48" t="s">
        <v>23</v>
      </c>
      <c r="D81" s="49" t="s">
        <v>24</v>
      </c>
      <c r="E81" s="58">
        <v>9550</v>
      </c>
      <c r="F81" s="58">
        <v>4850</v>
      </c>
      <c r="G81" s="58">
        <v>0</v>
      </c>
      <c r="H81" s="58">
        <f t="shared" si="1"/>
        <v>14400</v>
      </c>
    </row>
    <row r="82" spans="1:8" s="57" customFormat="1" ht="20.25" customHeight="1">
      <c r="A82" s="54"/>
      <c r="B82" s="54" t="s">
        <v>92</v>
      </c>
      <c r="C82" s="54"/>
      <c r="D82" s="55" t="s">
        <v>44</v>
      </c>
      <c r="E82" s="56">
        <v>300</v>
      </c>
      <c r="F82" s="56">
        <f>F83</f>
        <v>1500</v>
      </c>
      <c r="G82" s="56">
        <f>G83</f>
        <v>0</v>
      </c>
      <c r="H82" s="56">
        <f t="shared" si="1"/>
        <v>1800</v>
      </c>
    </row>
    <row r="83" spans="1:8" ht="46.5" customHeight="1">
      <c r="A83" s="48"/>
      <c r="B83" s="48"/>
      <c r="C83" s="48" t="s">
        <v>93</v>
      </c>
      <c r="D83" s="49" t="s">
        <v>94</v>
      </c>
      <c r="E83" s="58">
        <v>300</v>
      </c>
      <c r="F83" s="58">
        <v>1500</v>
      </c>
      <c r="G83" s="58">
        <v>0</v>
      </c>
      <c r="H83" s="58">
        <f t="shared" si="1"/>
        <v>1800</v>
      </c>
    </row>
    <row r="84" spans="1:8" s="57" customFormat="1" ht="20.25" customHeight="1">
      <c r="A84" s="50" t="s">
        <v>95</v>
      </c>
      <c r="B84" s="50"/>
      <c r="C84" s="50"/>
      <c r="D84" s="59" t="s">
        <v>96</v>
      </c>
      <c r="E84" s="52">
        <v>22646605</v>
      </c>
      <c r="F84" s="52">
        <f>F85+F87</f>
        <v>2795</v>
      </c>
      <c r="G84" s="52">
        <f>G85+G87</f>
        <v>0</v>
      </c>
      <c r="H84" s="52">
        <f t="shared" si="1"/>
        <v>22649400</v>
      </c>
    </row>
    <row r="85" spans="1:8" s="57" customFormat="1" ht="20.25" customHeight="1">
      <c r="A85" s="54"/>
      <c r="B85" s="54" t="s">
        <v>97</v>
      </c>
      <c r="C85" s="54"/>
      <c r="D85" s="55" t="s">
        <v>98</v>
      </c>
      <c r="E85" s="56">
        <v>5180</v>
      </c>
      <c r="F85" s="56">
        <f>F86</f>
        <v>1250</v>
      </c>
      <c r="G85" s="56">
        <f>G86</f>
        <v>0</v>
      </c>
      <c r="H85" s="56">
        <f t="shared" si="1"/>
        <v>6430</v>
      </c>
    </row>
    <row r="86" spans="1:8" ht="16.5" customHeight="1">
      <c r="A86" s="48"/>
      <c r="B86" s="48"/>
      <c r="C86" s="48" t="s">
        <v>23</v>
      </c>
      <c r="D86" s="49" t="s">
        <v>24</v>
      </c>
      <c r="E86" s="58">
        <v>5180</v>
      </c>
      <c r="F86" s="58">
        <v>1250</v>
      </c>
      <c r="G86" s="58">
        <v>0</v>
      </c>
      <c r="H86" s="58">
        <f t="shared" si="1"/>
        <v>6430</v>
      </c>
    </row>
    <row r="87" spans="1:8" s="57" customFormat="1" ht="46.5" customHeight="1">
      <c r="A87" s="54"/>
      <c r="B87" s="54" t="s">
        <v>99</v>
      </c>
      <c r="C87" s="54"/>
      <c r="D87" s="55" t="s">
        <v>100</v>
      </c>
      <c r="E87" s="56">
        <v>2000</v>
      </c>
      <c r="F87" s="56">
        <f>F88</f>
        <v>1545</v>
      </c>
      <c r="G87" s="56">
        <f>G88</f>
        <v>0</v>
      </c>
      <c r="H87" s="56">
        <f t="shared" si="1"/>
        <v>3545</v>
      </c>
    </row>
    <row r="88" spans="1:8" ht="70.5" customHeight="1">
      <c r="A88" s="61"/>
      <c r="B88" s="61"/>
      <c r="C88" s="61" t="s">
        <v>101</v>
      </c>
      <c r="D88" s="62" t="s">
        <v>102</v>
      </c>
      <c r="E88" s="63">
        <v>2000</v>
      </c>
      <c r="F88" s="63">
        <v>1545</v>
      </c>
      <c r="G88" s="63">
        <v>0</v>
      </c>
      <c r="H88" s="63">
        <f t="shared" si="1"/>
        <v>3545</v>
      </c>
    </row>
    <row r="89" spans="1:8" s="57" customFormat="1" ht="33.75" customHeight="1">
      <c r="A89" s="50" t="s">
        <v>103</v>
      </c>
      <c r="B89" s="50"/>
      <c r="C89" s="50"/>
      <c r="D89" s="59" t="s">
        <v>104</v>
      </c>
      <c r="E89" s="52">
        <v>5796269</v>
      </c>
      <c r="F89" s="52">
        <f>F90+F92</f>
        <v>2868</v>
      </c>
      <c r="G89" s="52">
        <f>G90+G92</f>
        <v>2721872</v>
      </c>
      <c r="H89" s="52">
        <f t="shared" si="1"/>
        <v>3077265</v>
      </c>
    </row>
    <row r="90" spans="1:8" s="57" customFormat="1" ht="29.25" customHeight="1">
      <c r="A90" s="54"/>
      <c r="B90" s="54" t="s">
        <v>105</v>
      </c>
      <c r="C90" s="54"/>
      <c r="D90" s="55" t="s">
        <v>106</v>
      </c>
      <c r="E90" s="56">
        <v>140000</v>
      </c>
      <c r="F90" s="56">
        <f>F91</f>
        <v>2868</v>
      </c>
      <c r="G90" s="56">
        <f>G91</f>
        <v>0</v>
      </c>
      <c r="H90" s="56">
        <f t="shared" si="1"/>
        <v>142868</v>
      </c>
    </row>
    <row r="91" spans="1:8" ht="18.75" customHeight="1">
      <c r="A91" s="48"/>
      <c r="B91" s="48"/>
      <c r="C91" s="48" t="s">
        <v>23</v>
      </c>
      <c r="D91" s="49" t="s">
        <v>24</v>
      </c>
      <c r="E91" s="58">
        <v>140000</v>
      </c>
      <c r="F91" s="58">
        <v>2868</v>
      </c>
      <c r="G91" s="58">
        <v>0</v>
      </c>
      <c r="H91" s="58">
        <f t="shared" si="1"/>
        <v>142868</v>
      </c>
    </row>
    <row r="92" spans="1:8" s="57" customFormat="1" ht="18" customHeight="1">
      <c r="A92" s="54"/>
      <c r="B92" s="54" t="s">
        <v>107</v>
      </c>
      <c r="C92" s="54"/>
      <c r="D92" s="55" t="s">
        <v>108</v>
      </c>
      <c r="E92" s="56">
        <v>5654963</v>
      </c>
      <c r="F92" s="56">
        <f>F93</f>
        <v>0</v>
      </c>
      <c r="G92" s="56">
        <f>G93</f>
        <v>2721872</v>
      </c>
      <c r="H92" s="56">
        <f t="shared" si="1"/>
        <v>2933091</v>
      </c>
    </row>
    <row r="93" spans="1:8" ht="83.25" customHeight="1">
      <c r="A93" s="48"/>
      <c r="B93" s="48"/>
      <c r="C93" s="33" t="s">
        <v>35</v>
      </c>
      <c r="D93" s="34" t="s">
        <v>36</v>
      </c>
      <c r="E93" s="58">
        <v>2721872</v>
      </c>
      <c r="F93" s="58">
        <v>0</v>
      </c>
      <c r="G93" s="58">
        <v>2721872</v>
      </c>
      <c r="H93" s="58">
        <f t="shared" si="1"/>
        <v>0</v>
      </c>
    </row>
    <row r="94" spans="1:8" s="60" customFormat="1" ht="30.75" customHeight="1">
      <c r="A94" s="50" t="s">
        <v>109</v>
      </c>
      <c r="B94" s="50"/>
      <c r="C94" s="50"/>
      <c r="D94" s="59" t="s">
        <v>110</v>
      </c>
      <c r="E94" s="52">
        <v>3719691</v>
      </c>
      <c r="F94" s="52">
        <f>F95</f>
        <v>0</v>
      </c>
      <c r="G94" s="52">
        <f>G95</f>
        <v>190</v>
      </c>
      <c r="H94" s="52">
        <f t="shared" si="1"/>
        <v>3719501</v>
      </c>
    </row>
    <row r="95" spans="1:8" s="57" customFormat="1" ht="17.25" customHeight="1">
      <c r="A95" s="54"/>
      <c r="B95" s="54" t="s">
        <v>111</v>
      </c>
      <c r="C95" s="54"/>
      <c r="D95" s="55" t="s">
        <v>112</v>
      </c>
      <c r="E95" s="56">
        <v>570</v>
      </c>
      <c r="F95" s="56">
        <f>F96</f>
        <v>0</v>
      </c>
      <c r="G95" s="56">
        <f>G96</f>
        <v>190</v>
      </c>
      <c r="H95" s="56">
        <f t="shared" si="1"/>
        <v>380</v>
      </c>
    </row>
    <row r="96" spans="1:8" ht="18" customHeight="1">
      <c r="A96" s="48"/>
      <c r="B96" s="48"/>
      <c r="C96" s="48" t="s">
        <v>23</v>
      </c>
      <c r="D96" s="49" t="s">
        <v>24</v>
      </c>
      <c r="E96" s="58">
        <v>570</v>
      </c>
      <c r="F96" s="58">
        <v>0</v>
      </c>
      <c r="G96" s="58">
        <v>190</v>
      </c>
      <c r="H96" s="58">
        <f t="shared" si="1"/>
        <v>380</v>
      </c>
    </row>
    <row r="97" spans="1:8" s="57" customFormat="1" ht="32.25" customHeight="1">
      <c r="A97" s="50" t="s">
        <v>113</v>
      </c>
      <c r="B97" s="50"/>
      <c r="C97" s="50"/>
      <c r="D97" s="59" t="s">
        <v>114</v>
      </c>
      <c r="E97" s="52">
        <v>709893</v>
      </c>
      <c r="F97" s="52">
        <f>F98+F100+F102</f>
        <v>12880</v>
      </c>
      <c r="G97" s="52">
        <f>G98+G100+G102</f>
        <v>294236</v>
      </c>
      <c r="H97" s="52">
        <f t="shared" si="1"/>
        <v>428537</v>
      </c>
    </row>
    <row r="98" spans="1:8" s="57" customFormat="1" ht="44.25" customHeight="1">
      <c r="A98" s="54"/>
      <c r="B98" s="54" t="s">
        <v>115</v>
      </c>
      <c r="C98" s="54"/>
      <c r="D98" s="55" t="s">
        <v>116</v>
      </c>
      <c r="E98" s="56">
        <v>20000</v>
      </c>
      <c r="F98" s="56">
        <f>F99</f>
        <v>12880</v>
      </c>
      <c r="G98" s="56">
        <f>G99</f>
        <v>0</v>
      </c>
      <c r="H98" s="56">
        <f t="shared" si="1"/>
        <v>32880</v>
      </c>
    </row>
    <row r="99" spans="1:8" ht="18.75" customHeight="1">
      <c r="A99" s="48"/>
      <c r="B99" s="48"/>
      <c r="C99" s="48" t="s">
        <v>58</v>
      </c>
      <c r="D99" s="49" t="s">
        <v>59</v>
      </c>
      <c r="E99" s="58">
        <v>20000</v>
      </c>
      <c r="F99" s="58">
        <v>12880</v>
      </c>
      <c r="G99" s="58">
        <v>0</v>
      </c>
      <c r="H99" s="58">
        <f t="shared" si="1"/>
        <v>32880</v>
      </c>
    </row>
    <row r="100" spans="1:8" s="57" customFormat="1" ht="43.5" customHeight="1">
      <c r="A100" s="54"/>
      <c r="B100" s="54" t="s">
        <v>117</v>
      </c>
      <c r="C100" s="54"/>
      <c r="D100" s="55" t="s">
        <v>118</v>
      </c>
      <c r="E100" s="56">
        <v>3750</v>
      </c>
      <c r="F100" s="56">
        <f>F101</f>
        <v>0</v>
      </c>
      <c r="G100" s="56">
        <f>G101</f>
        <v>2010</v>
      </c>
      <c r="H100" s="56">
        <f t="shared" si="1"/>
        <v>1740</v>
      </c>
    </row>
    <row r="101" spans="1:8" ht="18.75" customHeight="1">
      <c r="A101" s="48"/>
      <c r="B101" s="48"/>
      <c r="C101" s="48" t="s">
        <v>119</v>
      </c>
      <c r="D101" s="49" t="s">
        <v>120</v>
      </c>
      <c r="E101" s="58">
        <v>3750</v>
      </c>
      <c r="F101" s="58">
        <v>0</v>
      </c>
      <c r="G101" s="58">
        <v>2010</v>
      </c>
      <c r="H101" s="58">
        <f t="shared" si="1"/>
        <v>1740</v>
      </c>
    </row>
    <row r="102" spans="1:8" s="57" customFormat="1" ht="17.25" customHeight="1">
      <c r="A102" s="54"/>
      <c r="B102" s="54" t="s">
        <v>121</v>
      </c>
      <c r="C102" s="54"/>
      <c r="D102" s="55" t="s">
        <v>44</v>
      </c>
      <c r="E102" s="56">
        <v>686143</v>
      </c>
      <c r="F102" s="56">
        <f>F103+F104</f>
        <v>0</v>
      </c>
      <c r="G102" s="56">
        <f>G103+G104</f>
        <v>292226</v>
      </c>
      <c r="H102" s="56">
        <f t="shared" si="1"/>
        <v>393917</v>
      </c>
    </row>
    <row r="103" spans="1:8" ht="48" customHeight="1">
      <c r="A103" s="48"/>
      <c r="B103" s="48"/>
      <c r="C103" s="48" t="s">
        <v>122</v>
      </c>
      <c r="D103" s="49" t="s">
        <v>123</v>
      </c>
      <c r="E103" s="58">
        <v>448910</v>
      </c>
      <c r="F103" s="58">
        <v>0</v>
      </c>
      <c r="G103" s="58">
        <v>148326</v>
      </c>
      <c r="H103" s="58">
        <f t="shared" si="1"/>
        <v>300584</v>
      </c>
    </row>
    <row r="104" spans="1:8" ht="69.75" customHeight="1">
      <c r="A104" s="48"/>
      <c r="B104" s="48"/>
      <c r="C104" s="48" t="s">
        <v>124</v>
      </c>
      <c r="D104" s="49" t="s">
        <v>125</v>
      </c>
      <c r="E104" s="58">
        <v>237233</v>
      </c>
      <c r="F104" s="58">
        <v>0</v>
      </c>
      <c r="G104" s="58">
        <v>143900</v>
      </c>
      <c r="H104" s="58">
        <f t="shared" si="1"/>
        <v>93333</v>
      </c>
    </row>
    <row r="105" spans="1:8" s="57" customFormat="1" ht="31.5" customHeight="1">
      <c r="A105" s="50" t="s">
        <v>126</v>
      </c>
      <c r="B105" s="50"/>
      <c r="C105" s="50"/>
      <c r="D105" s="59" t="s">
        <v>127</v>
      </c>
      <c r="E105" s="52">
        <v>21682640</v>
      </c>
      <c r="F105" s="52">
        <f>F106+F109+F112+F115+F118+F121+F125+F128</f>
        <v>9469300</v>
      </c>
      <c r="G105" s="52">
        <f>G106+G109+G112+G115+G118+G121+G125+G128</f>
        <v>9619374</v>
      </c>
      <c r="H105" s="52">
        <f t="shared" si="1"/>
        <v>21532566</v>
      </c>
    </row>
    <row r="106" spans="1:8" s="57" customFormat="1" ht="15.75" customHeight="1">
      <c r="A106" s="54"/>
      <c r="B106" s="54" t="s">
        <v>128</v>
      </c>
      <c r="C106" s="54"/>
      <c r="D106" s="55" t="s">
        <v>129</v>
      </c>
      <c r="E106" s="56">
        <v>2399000</v>
      </c>
      <c r="F106" s="56">
        <f>F107+F108</f>
        <v>1552000</v>
      </c>
      <c r="G106" s="56">
        <f>G107+G108</f>
        <v>1552000</v>
      </c>
      <c r="H106" s="56">
        <f t="shared" si="1"/>
        <v>2399000</v>
      </c>
    </row>
    <row r="107" spans="1:8" ht="74.25" customHeight="1">
      <c r="A107" s="48"/>
      <c r="B107" s="48"/>
      <c r="C107" s="48" t="s">
        <v>130</v>
      </c>
      <c r="D107" s="49" t="s">
        <v>131</v>
      </c>
      <c r="E107" s="58">
        <v>0</v>
      </c>
      <c r="F107" s="58">
        <v>1552000</v>
      </c>
      <c r="G107" s="58">
        <v>0</v>
      </c>
      <c r="H107" s="58">
        <f t="shared" si="1"/>
        <v>1552000</v>
      </c>
    </row>
    <row r="108" spans="1:8" ht="49.5" customHeight="1">
      <c r="A108" s="48"/>
      <c r="B108" s="48"/>
      <c r="C108" s="48" t="s">
        <v>93</v>
      </c>
      <c r="D108" s="49" t="s">
        <v>94</v>
      </c>
      <c r="E108" s="58">
        <v>1552000</v>
      </c>
      <c r="F108" s="58">
        <v>0</v>
      </c>
      <c r="G108" s="58">
        <v>1552000</v>
      </c>
      <c r="H108" s="58">
        <f t="shared" si="1"/>
        <v>0</v>
      </c>
    </row>
    <row r="109" spans="1:8" s="57" customFormat="1" ht="21" customHeight="1">
      <c r="A109" s="54"/>
      <c r="B109" s="54" t="s">
        <v>132</v>
      </c>
      <c r="C109" s="54"/>
      <c r="D109" s="64" t="s">
        <v>133</v>
      </c>
      <c r="E109" s="56">
        <v>7746000</v>
      </c>
      <c r="F109" s="56">
        <f>F110+F111</f>
        <v>1746000</v>
      </c>
      <c r="G109" s="56">
        <f>G110+G111</f>
        <v>1746000</v>
      </c>
      <c r="H109" s="56">
        <f t="shared" si="1"/>
        <v>7746000</v>
      </c>
    </row>
    <row r="110" spans="1:8" ht="72" customHeight="1">
      <c r="A110" s="48"/>
      <c r="B110" s="48"/>
      <c r="C110" s="48" t="s">
        <v>130</v>
      </c>
      <c r="D110" s="49" t="s">
        <v>131</v>
      </c>
      <c r="E110" s="58">
        <v>0</v>
      </c>
      <c r="F110" s="58">
        <v>1746000</v>
      </c>
      <c r="G110" s="58"/>
      <c r="H110" s="58">
        <f t="shared" si="1"/>
        <v>1746000</v>
      </c>
    </row>
    <row r="111" spans="1:8" ht="47.25" customHeight="1">
      <c r="A111" s="48"/>
      <c r="B111" s="48"/>
      <c r="C111" s="48" t="s">
        <v>93</v>
      </c>
      <c r="D111" s="49" t="s">
        <v>94</v>
      </c>
      <c r="E111" s="58">
        <v>1746000</v>
      </c>
      <c r="F111" s="58">
        <v>0</v>
      </c>
      <c r="G111" s="58">
        <v>1746000</v>
      </c>
      <c r="H111" s="58">
        <f t="shared" si="1"/>
        <v>0</v>
      </c>
    </row>
    <row r="112" spans="1:8" s="57" customFormat="1" ht="17.25" customHeight="1">
      <c r="A112" s="54"/>
      <c r="B112" s="54" t="s">
        <v>134</v>
      </c>
      <c r="C112" s="54"/>
      <c r="D112" s="55" t="s">
        <v>135</v>
      </c>
      <c r="E112" s="56">
        <v>2581500</v>
      </c>
      <c r="F112" s="56">
        <f>F113+F114</f>
        <v>1881500</v>
      </c>
      <c r="G112" s="56">
        <f>G113+G114</f>
        <v>1881500</v>
      </c>
      <c r="H112" s="56">
        <f t="shared" si="1"/>
        <v>2581500</v>
      </c>
    </row>
    <row r="113" spans="1:8" ht="71.25" customHeight="1">
      <c r="A113" s="48"/>
      <c r="B113" s="48"/>
      <c r="C113" s="48" t="s">
        <v>130</v>
      </c>
      <c r="D113" s="49" t="s">
        <v>131</v>
      </c>
      <c r="E113" s="58">
        <v>0</v>
      </c>
      <c r="F113" s="58">
        <v>1881500</v>
      </c>
      <c r="G113" s="58">
        <v>0</v>
      </c>
      <c r="H113" s="58">
        <f t="shared" si="1"/>
        <v>1881500</v>
      </c>
    </row>
    <row r="114" spans="1:8" ht="48" customHeight="1">
      <c r="A114" s="48"/>
      <c r="B114" s="48"/>
      <c r="C114" s="48" t="s">
        <v>93</v>
      </c>
      <c r="D114" s="49" t="s">
        <v>94</v>
      </c>
      <c r="E114" s="58">
        <v>1881500</v>
      </c>
      <c r="F114" s="58">
        <v>0</v>
      </c>
      <c r="G114" s="58">
        <v>1881500</v>
      </c>
      <c r="H114" s="58">
        <f t="shared" si="1"/>
        <v>0</v>
      </c>
    </row>
    <row r="115" spans="1:8" s="57" customFormat="1" ht="19.5" customHeight="1">
      <c r="A115" s="54"/>
      <c r="B115" s="54" t="s">
        <v>136</v>
      </c>
      <c r="C115" s="54"/>
      <c r="D115" s="55" t="s">
        <v>137</v>
      </c>
      <c r="E115" s="56">
        <v>592300</v>
      </c>
      <c r="F115" s="56">
        <f>F116+F117</f>
        <v>572300</v>
      </c>
      <c r="G115" s="56">
        <f>G116+G117</f>
        <v>572300</v>
      </c>
      <c r="H115" s="56">
        <f t="shared" si="1"/>
        <v>592300</v>
      </c>
    </row>
    <row r="116" spans="1:8" ht="72.75" customHeight="1">
      <c r="A116" s="48"/>
      <c r="B116" s="48"/>
      <c r="C116" s="48" t="s">
        <v>130</v>
      </c>
      <c r="D116" s="49" t="s">
        <v>131</v>
      </c>
      <c r="E116" s="58">
        <v>0</v>
      </c>
      <c r="F116" s="58">
        <v>572300</v>
      </c>
      <c r="G116" s="58">
        <v>0</v>
      </c>
      <c r="H116" s="58">
        <f t="shared" si="1"/>
        <v>572300</v>
      </c>
    </row>
    <row r="117" spans="1:8" ht="49.5" customHeight="1">
      <c r="A117" s="48"/>
      <c r="B117" s="48"/>
      <c r="C117" s="48" t="s">
        <v>93</v>
      </c>
      <c r="D117" s="49" t="s">
        <v>94</v>
      </c>
      <c r="E117" s="58">
        <v>572300</v>
      </c>
      <c r="F117" s="58">
        <v>0</v>
      </c>
      <c r="G117" s="58">
        <v>572300</v>
      </c>
      <c r="H117" s="58">
        <f t="shared" si="1"/>
        <v>0</v>
      </c>
    </row>
    <row r="118" spans="1:8" s="57" customFormat="1" ht="21.75" customHeight="1">
      <c r="A118" s="54"/>
      <c r="B118" s="54" t="s">
        <v>138</v>
      </c>
      <c r="C118" s="54"/>
      <c r="D118" s="55" t="s">
        <v>139</v>
      </c>
      <c r="E118" s="56">
        <v>291000</v>
      </c>
      <c r="F118" s="56">
        <f>F119+F120</f>
        <v>291000</v>
      </c>
      <c r="G118" s="56">
        <f>G119+G120</f>
        <v>291000</v>
      </c>
      <c r="H118" s="56">
        <f t="shared" si="1"/>
        <v>291000</v>
      </c>
    </row>
    <row r="119" spans="1:8" ht="71.25" customHeight="1">
      <c r="A119" s="48"/>
      <c r="B119" s="48"/>
      <c r="C119" s="48" t="s">
        <v>130</v>
      </c>
      <c r="D119" s="49" t="s">
        <v>131</v>
      </c>
      <c r="E119" s="58">
        <v>0</v>
      </c>
      <c r="F119" s="58">
        <v>291000</v>
      </c>
      <c r="G119" s="58">
        <v>0</v>
      </c>
      <c r="H119" s="58">
        <f t="shared" si="1"/>
        <v>291000</v>
      </c>
    </row>
    <row r="120" spans="1:8" ht="45.75" customHeight="1">
      <c r="A120" s="48"/>
      <c r="B120" s="48"/>
      <c r="C120" s="48" t="s">
        <v>93</v>
      </c>
      <c r="D120" s="49" t="s">
        <v>94</v>
      </c>
      <c r="E120" s="58">
        <v>291000</v>
      </c>
      <c r="F120" s="58">
        <v>0</v>
      </c>
      <c r="G120" s="58">
        <v>291000</v>
      </c>
      <c r="H120" s="58">
        <f t="shared" si="1"/>
        <v>0</v>
      </c>
    </row>
    <row r="121" spans="1:8" s="57" customFormat="1" ht="20.25" customHeight="1">
      <c r="A121" s="54"/>
      <c r="B121" s="54" t="s">
        <v>140</v>
      </c>
      <c r="C121" s="54"/>
      <c r="D121" s="55" t="s">
        <v>141</v>
      </c>
      <c r="E121" s="56">
        <v>4465200</v>
      </c>
      <c r="F121" s="56">
        <f>F122+F123+F124</f>
        <v>1923000</v>
      </c>
      <c r="G121" s="56">
        <f>G122+G123+G124</f>
        <v>1823000</v>
      </c>
      <c r="H121" s="56">
        <f t="shared" si="1"/>
        <v>4565200</v>
      </c>
    </row>
    <row r="122" spans="1:8" ht="69.75" customHeight="1">
      <c r="A122" s="48"/>
      <c r="B122" s="48"/>
      <c r="C122" s="48" t="s">
        <v>130</v>
      </c>
      <c r="D122" s="49" t="s">
        <v>131</v>
      </c>
      <c r="E122" s="58">
        <v>0</v>
      </c>
      <c r="F122" s="58">
        <v>1823000</v>
      </c>
      <c r="G122" s="58">
        <v>0</v>
      </c>
      <c r="H122" s="58">
        <f t="shared" si="1"/>
        <v>1823000</v>
      </c>
    </row>
    <row r="123" spans="1:8" ht="46.5" customHeight="1">
      <c r="A123" s="48"/>
      <c r="B123" s="48"/>
      <c r="C123" s="48" t="s">
        <v>93</v>
      </c>
      <c r="D123" s="49" t="s">
        <v>94</v>
      </c>
      <c r="E123" s="58">
        <v>1823000</v>
      </c>
      <c r="F123" s="58">
        <v>0</v>
      </c>
      <c r="G123" s="58">
        <v>1823000</v>
      </c>
      <c r="H123" s="58">
        <f t="shared" si="1"/>
        <v>0</v>
      </c>
    </row>
    <row r="124" spans="1:8" ht="59.25" customHeight="1">
      <c r="A124" s="48"/>
      <c r="B124" s="48"/>
      <c r="C124" s="48" t="s">
        <v>142</v>
      </c>
      <c r="D124" s="49" t="s">
        <v>143</v>
      </c>
      <c r="E124" s="58">
        <v>1842000</v>
      </c>
      <c r="F124" s="58">
        <v>100000</v>
      </c>
      <c r="G124" s="58">
        <v>0</v>
      </c>
      <c r="H124" s="58">
        <f t="shared" si="1"/>
        <v>1942000</v>
      </c>
    </row>
    <row r="125" spans="1:8" s="57" customFormat="1" ht="19.5" customHeight="1">
      <c r="A125" s="54"/>
      <c r="B125" s="54" t="s">
        <v>144</v>
      </c>
      <c r="C125" s="54"/>
      <c r="D125" s="55" t="s">
        <v>145</v>
      </c>
      <c r="E125" s="56">
        <v>2443500</v>
      </c>
      <c r="F125" s="56">
        <f>F126+F127</f>
        <v>1503500</v>
      </c>
      <c r="G125" s="56">
        <f>G126+G127</f>
        <v>1503500</v>
      </c>
      <c r="H125" s="56">
        <f t="shared" si="1"/>
        <v>2443500</v>
      </c>
    </row>
    <row r="126" spans="1:8" ht="74.25" customHeight="1">
      <c r="A126" s="48"/>
      <c r="B126" s="48"/>
      <c r="C126" s="48" t="s">
        <v>130</v>
      </c>
      <c r="D126" s="49" t="s">
        <v>131</v>
      </c>
      <c r="E126" s="58">
        <v>0</v>
      </c>
      <c r="F126" s="58">
        <v>1503500</v>
      </c>
      <c r="G126" s="58">
        <v>0</v>
      </c>
      <c r="H126" s="58">
        <f t="shared" si="1"/>
        <v>1503500</v>
      </c>
    </row>
    <row r="127" spans="1:8" ht="50.25" customHeight="1">
      <c r="A127" s="48"/>
      <c r="B127" s="48"/>
      <c r="C127" s="48" t="s">
        <v>93</v>
      </c>
      <c r="D127" s="49" t="s">
        <v>94</v>
      </c>
      <c r="E127" s="58">
        <v>1643500</v>
      </c>
      <c r="F127" s="58">
        <v>0</v>
      </c>
      <c r="G127" s="58">
        <v>1503500</v>
      </c>
      <c r="H127" s="58">
        <f t="shared" si="1"/>
        <v>140000</v>
      </c>
    </row>
    <row r="128" spans="1:8" s="57" customFormat="1" ht="18" customHeight="1">
      <c r="A128" s="54"/>
      <c r="B128" s="54" t="s">
        <v>146</v>
      </c>
      <c r="C128" s="54"/>
      <c r="D128" s="55" t="s">
        <v>44</v>
      </c>
      <c r="E128" s="56">
        <v>1134140</v>
      </c>
      <c r="F128" s="56">
        <f>F129+F130</f>
        <v>0</v>
      </c>
      <c r="G128" s="56">
        <f>G129+G130</f>
        <v>250074</v>
      </c>
      <c r="H128" s="56">
        <f t="shared" si="1"/>
        <v>884066</v>
      </c>
    </row>
    <row r="129" spans="1:8" ht="72.75" customHeight="1">
      <c r="A129" s="48"/>
      <c r="B129" s="48"/>
      <c r="C129" s="48" t="s">
        <v>147</v>
      </c>
      <c r="D129" s="49" t="s">
        <v>148</v>
      </c>
      <c r="E129" s="58">
        <v>250000</v>
      </c>
      <c r="F129" s="58">
        <v>0</v>
      </c>
      <c r="G129" s="58">
        <v>250000</v>
      </c>
      <c r="H129" s="58">
        <f t="shared" si="1"/>
        <v>0</v>
      </c>
    </row>
    <row r="130" spans="1:8" ht="57" customHeight="1">
      <c r="A130" s="65"/>
      <c r="B130" s="65"/>
      <c r="C130" s="65" t="s">
        <v>149</v>
      </c>
      <c r="D130" s="66" t="s">
        <v>150</v>
      </c>
      <c r="E130" s="67">
        <v>596840</v>
      </c>
      <c r="F130" s="67">
        <v>0</v>
      </c>
      <c r="G130" s="67">
        <v>74</v>
      </c>
      <c r="H130" s="67">
        <f t="shared" si="1"/>
        <v>596766</v>
      </c>
    </row>
    <row r="131" spans="1:8" ht="12.75">
      <c r="A131" s="48"/>
      <c r="B131" s="48"/>
      <c r="C131" s="48"/>
      <c r="D131" s="49"/>
      <c r="E131" s="58"/>
      <c r="F131" s="58"/>
      <c r="G131" s="58"/>
      <c r="H131" s="58">
        <f t="shared" si="1"/>
        <v>0</v>
      </c>
    </row>
    <row r="132" spans="1:8" ht="12.75">
      <c r="A132" s="48"/>
      <c r="B132" s="48"/>
      <c r="C132" s="48"/>
      <c r="D132" s="49"/>
      <c r="E132" s="58"/>
      <c r="F132" s="58">
        <f aca="true" t="shared" si="2" ref="F132:H133">F19+F21+F24+F25+F26+F27+F28+F31+F34+F37+F38+F39+F40+F43+F44+F47+F48+F49+F50+F51+F52+F53+F54+F55+F57+F58+F59+F60+F61+F64+F65+F66+F67+F70+F73+F75+F76+F78+F79+F81+F83+F86+F88+F91+F93+F96+F99+F101+F103+F104+F107+F108+F110+F111+F113+F114+F116+F117+F119+F120+F122+F123+F124+F126+F127+F129+F130</f>
        <v>39944432</v>
      </c>
      <c r="G132" s="58">
        <f t="shared" si="2"/>
        <v>18484261</v>
      </c>
      <c r="H132" s="58">
        <f t="shared" si="2"/>
        <v>189947881</v>
      </c>
    </row>
    <row r="133" spans="1:8" ht="12.75">
      <c r="A133" s="48"/>
      <c r="B133" s="48"/>
      <c r="C133" s="48"/>
      <c r="D133" s="49"/>
      <c r="E133" s="58"/>
      <c r="F133" s="58">
        <f t="shared" si="2"/>
        <v>77391950</v>
      </c>
      <c r="G133" s="58">
        <f t="shared" si="2"/>
        <v>44990220</v>
      </c>
      <c r="H133" s="58">
        <f t="shared" si="2"/>
        <v>479180036</v>
      </c>
    </row>
    <row r="134" spans="1:8" ht="12.75">
      <c r="A134" s="48"/>
      <c r="B134" s="48"/>
      <c r="C134" s="48"/>
      <c r="D134" s="49"/>
      <c r="E134" s="58"/>
      <c r="F134" s="58"/>
      <c r="G134" s="58"/>
      <c r="H134" s="58">
        <f aca="true" t="shared" si="3" ref="H134:H197">E134+F134-G134</f>
        <v>0</v>
      </c>
    </row>
    <row r="135" spans="1:8" ht="12.75">
      <c r="A135" s="48"/>
      <c r="B135" s="48"/>
      <c r="C135" s="48"/>
      <c r="D135" s="49"/>
      <c r="E135" s="58"/>
      <c r="F135" s="58"/>
      <c r="G135" s="58"/>
      <c r="H135" s="58">
        <f t="shared" si="3"/>
        <v>0</v>
      </c>
    </row>
    <row r="136" spans="1:8" ht="12.75">
      <c r="A136" s="48"/>
      <c r="B136" s="48"/>
      <c r="C136" s="48"/>
      <c r="D136" s="49"/>
      <c r="E136" s="58"/>
      <c r="F136" s="58"/>
      <c r="G136" s="58"/>
      <c r="H136" s="58">
        <f t="shared" si="3"/>
        <v>0</v>
      </c>
    </row>
    <row r="137" spans="1:8" ht="12.75">
      <c r="A137" s="48"/>
      <c r="B137" s="48"/>
      <c r="C137" s="48"/>
      <c r="D137" s="49"/>
      <c r="E137" s="58"/>
      <c r="F137" s="58"/>
      <c r="G137" s="58"/>
      <c r="H137" s="58">
        <f t="shared" si="3"/>
        <v>0</v>
      </c>
    </row>
    <row r="138" spans="1:8" ht="12.75">
      <c r="A138" s="48"/>
      <c r="B138" s="48"/>
      <c r="C138" s="48"/>
      <c r="D138" s="49"/>
      <c r="E138" s="58"/>
      <c r="F138" s="58"/>
      <c r="G138" s="58"/>
      <c r="H138" s="58">
        <f t="shared" si="3"/>
        <v>0</v>
      </c>
    </row>
    <row r="139" spans="1:8" ht="12.75">
      <c r="A139" s="48"/>
      <c r="B139" s="48"/>
      <c r="C139" s="48"/>
      <c r="D139" s="49"/>
      <c r="E139" s="58"/>
      <c r="F139" s="58"/>
      <c r="G139" s="58"/>
      <c r="H139" s="58">
        <f t="shared" si="3"/>
        <v>0</v>
      </c>
    </row>
    <row r="140" spans="1:8" ht="12.75">
      <c r="A140" s="48"/>
      <c r="B140" s="48"/>
      <c r="C140" s="48"/>
      <c r="D140" s="49"/>
      <c r="E140" s="58"/>
      <c r="F140" s="58"/>
      <c r="G140" s="58"/>
      <c r="H140" s="58">
        <f t="shared" si="3"/>
        <v>0</v>
      </c>
    </row>
    <row r="141" spans="1:8" ht="12.75">
      <c r="A141" s="48"/>
      <c r="B141" s="48"/>
      <c r="C141" s="48"/>
      <c r="D141" s="49"/>
      <c r="E141" s="58"/>
      <c r="F141" s="58"/>
      <c r="G141" s="58"/>
      <c r="H141" s="58">
        <f t="shared" si="3"/>
        <v>0</v>
      </c>
    </row>
    <row r="142" spans="1:8" ht="12.75">
      <c r="A142" s="48"/>
      <c r="B142" s="48"/>
      <c r="C142" s="48"/>
      <c r="D142" s="49"/>
      <c r="E142" s="58"/>
      <c r="F142" s="58"/>
      <c r="G142" s="58"/>
      <c r="H142" s="58">
        <f t="shared" si="3"/>
        <v>0</v>
      </c>
    </row>
    <row r="143" spans="1:8" ht="12.75">
      <c r="A143" s="48"/>
      <c r="B143" s="48"/>
      <c r="C143" s="48"/>
      <c r="D143" s="49"/>
      <c r="E143" s="58"/>
      <c r="F143" s="58"/>
      <c r="G143" s="58"/>
      <c r="H143" s="58">
        <f t="shared" si="3"/>
        <v>0</v>
      </c>
    </row>
    <row r="144" spans="1:8" ht="12.75">
      <c r="A144" s="48"/>
      <c r="B144" s="48"/>
      <c r="C144" s="48"/>
      <c r="D144" s="49"/>
      <c r="E144" s="58"/>
      <c r="F144" s="58"/>
      <c r="G144" s="58"/>
      <c r="H144" s="58">
        <f t="shared" si="3"/>
        <v>0</v>
      </c>
    </row>
    <row r="145" spans="1:8" ht="12.75">
      <c r="A145" s="48"/>
      <c r="B145" s="48"/>
      <c r="C145" s="48"/>
      <c r="D145" s="49"/>
      <c r="E145" s="58"/>
      <c r="F145" s="58"/>
      <c r="G145" s="58"/>
      <c r="H145" s="58">
        <f t="shared" si="3"/>
        <v>0</v>
      </c>
    </row>
    <row r="146" spans="1:8" ht="12.75">
      <c r="A146" s="48"/>
      <c r="B146" s="48"/>
      <c r="C146" s="48"/>
      <c r="D146" s="49"/>
      <c r="E146" s="58"/>
      <c r="F146" s="58"/>
      <c r="G146" s="58"/>
      <c r="H146" s="58">
        <f t="shared" si="3"/>
        <v>0</v>
      </c>
    </row>
    <row r="147" spans="1:8" ht="12.75">
      <c r="A147" s="48"/>
      <c r="B147" s="48"/>
      <c r="C147" s="48"/>
      <c r="D147" s="49"/>
      <c r="E147" s="58"/>
      <c r="F147" s="58"/>
      <c r="G147" s="58"/>
      <c r="H147" s="58">
        <f t="shared" si="3"/>
        <v>0</v>
      </c>
    </row>
    <row r="148" spans="1:8" ht="12.75">
      <c r="A148" s="48"/>
      <c r="B148" s="48"/>
      <c r="C148" s="48"/>
      <c r="D148" s="49"/>
      <c r="E148" s="58"/>
      <c r="F148" s="58"/>
      <c r="G148" s="58"/>
      <c r="H148" s="58">
        <f t="shared" si="3"/>
        <v>0</v>
      </c>
    </row>
    <row r="149" spans="1:8" ht="12.75">
      <c r="A149" s="48"/>
      <c r="B149" s="48"/>
      <c r="C149" s="48"/>
      <c r="D149" s="49"/>
      <c r="E149" s="58"/>
      <c r="F149" s="58"/>
      <c r="G149" s="58"/>
      <c r="H149" s="58">
        <f t="shared" si="3"/>
        <v>0</v>
      </c>
    </row>
    <row r="150" spans="1:8" ht="12.75">
      <c r="A150" s="48"/>
      <c r="B150" s="48"/>
      <c r="C150" s="48"/>
      <c r="D150" s="49"/>
      <c r="E150" s="58"/>
      <c r="F150" s="58"/>
      <c r="G150" s="58"/>
      <c r="H150" s="58">
        <f t="shared" si="3"/>
        <v>0</v>
      </c>
    </row>
    <row r="151" spans="1:8" ht="12.75">
      <c r="A151" s="48"/>
      <c r="B151" s="48"/>
      <c r="C151" s="48"/>
      <c r="D151" s="49"/>
      <c r="E151" s="58"/>
      <c r="F151" s="58"/>
      <c r="G151" s="58"/>
      <c r="H151" s="58">
        <f t="shared" si="3"/>
        <v>0</v>
      </c>
    </row>
    <row r="152" spans="1:8" ht="12.75">
      <c r="A152" s="48"/>
      <c r="B152" s="48"/>
      <c r="C152" s="48"/>
      <c r="D152" s="49"/>
      <c r="E152" s="58"/>
      <c r="F152" s="58"/>
      <c r="G152" s="58"/>
      <c r="H152" s="58">
        <f t="shared" si="3"/>
        <v>0</v>
      </c>
    </row>
    <row r="153" spans="1:8" ht="12.75">
      <c r="A153" s="48"/>
      <c r="B153" s="48"/>
      <c r="C153" s="48"/>
      <c r="D153" s="49"/>
      <c r="E153" s="58"/>
      <c r="F153" s="58"/>
      <c r="G153" s="58"/>
      <c r="H153" s="58">
        <f t="shared" si="3"/>
        <v>0</v>
      </c>
    </row>
    <row r="154" spans="1:8" ht="12.75">
      <c r="A154" s="48"/>
      <c r="B154" s="48"/>
      <c r="C154" s="48"/>
      <c r="D154" s="49"/>
      <c r="E154" s="58"/>
      <c r="F154" s="58"/>
      <c r="G154" s="58"/>
      <c r="H154" s="58">
        <f t="shared" si="3"/>
        <v>0</v>
      </c>
    </row>
    <row r="155" spans="1:8" ht="12.75">
      <c r="A155" s="48"/>
      <c r="B155" s="48"/>
      <c r="C155" s="48"/>
      <c r="D155" s="49"/>
      <c r="E155" s="58"/>
      <c r="F155" s="58"/>
      <c r="G155" s="58"/>
      <c r="H155" s="58">
        <f t="shared" si="3"/>
        <v>0</v>
      </c>
    </row>
    <row r="156" spans="1:8" ht="12.75">
      <c r="A156" s="48"/>
      <c r="B156" s="48"/>
      <c r="C156" s="48"/>
      <c r="D156" s="49"/>
      <c r="E156" s="58"/>
      <c r="F156" s="58"/>
      <c r="G156" s="58"/>
      <c r="H156" s="58">
        <f t="shared" si="3"/>
        <v>0</v>
      </c>
    </row>
    <row r="157" spans="1:8" ht="12.75">
      <c r="A157" s="48"/>
      <c r="B157" s="48"/>
      <c r="C157" s="48"/>
      <c r="D157" s="49"/>
      <c r="E157" s="58"/>
      <c r="F157" s="58"/>
      <c r="G157" s="58"/>
      <c r="H157" s="58">
        <f t="shared" si="3"/>
        <v>0</v>
      </c>
    </row>
    <row r="158" spans="1:8" ht="12.75">
      <c r="A158" s="48"/>
      <c r="B158" s="48"/>
      <c r="C158" s="48"/>
      <c r="D158" s="49"/>
      <c r="E158" s="58"/>
      <c r="F158" s="58"/>
      <c r="G158" s="58"/>
      <c r="H158" s="58">
        <f t="shared" si="3"/>
        <v>0</v>
      </c>
    </row>
    <row r="159" spans="1:8" ht="12.75">
      <c r="A159" s="48"/>
      <c r="B159" s="48"/>
      <c r="C159" s="48"/>
      <c r="D159" s="49"/>
      <c r="E159" s="58"/>
      <c r="F159" s="58"/>
      <c r="G159" s="58"/>
      <c r="H159" s="58">
        <f t="shared" si="3"/>
        <v>0</v>
      </c>
    </row>
    <row r="160" spans="1:8" ht="12.75">
      <c r="A160" s="48"/>
      <c r="B160" s="48"/>
      <c r="C160" s="48"/>
      <c r="D160" s="49"/>
      <c r="E160" s="58"/>
      <c r="F160" s="58"/>
      <c r="G160" s="58"/>
      <c r="H160" s="58">
        <f t="shared" si="3"/>
        <v>0</v>
      </c>
    </row>
    <row r="161" spans="1:8" ht="12.75">
      <c r="A161" s="48"/>
      <c r="B161" s="48"/>
      <c r="C161" s="48"/>
      <c r="D161" s="49"/>
      <c r="E161" s="58"/>
      <c r="F161" s="58"/>
      <c r="G161" s="58"/>
      <c r="H161" s="58">
        <f t="shared" si="3"/>
        <v>0</v>
      </c>
    </row>
    <row r="162" spans="1:8" ht="12.75">
      <c r="A162" s="48"/>
      <c r="B162" s="48"/>
      <c r="C162" s="48"/>
      <c r="D162" s="49"/>
      <c r="E162" s="58"/>
      <c r="F162" s="58"/>
      <c r="G162" s="58"/>
      <c r="H162" s="58">
        <f t="shared" si="3"/>
        <v>0</v>
      </c>
    </row>
    <row r="163" spans="1:8" ht="12.75">
      <c r="A163" s="48"/>
      <c r="B163" s="48"/>
      <c r="C163" s="48"/>
      <c r="D163" s="49"/>
      <c r="E163" s="58"/>
      <c r="F163" s="58"/>
      <c r="G163" s="58"/>
      <c r="H163" s="58">
        <f t="shared" si="3"/>
        <v>0</v>
      </c>
    </row>
    <row r="164" spans="1:8" ht="12.75">
      <c r="A164" s="48"/>
      <c r="B164" s="48"/>
      <c r="C164" s="48"/>
      <c r="D164" s="49"/>
      <c r="E164" s="58"/>
      <c r="F164" s="58"/>
      <c r="G164" s="58"/>
      <c r="H164" s="58">
        <f t="shared" si="3"/>
        <v>0</v>
      </c>
    </row>
    <row r="165" spans="1:8" ht="12.75">
      <c r="A165" s="48"/>
      <c r="B165" s="48"/>
      <c r="C165" s="48"/>
      <c r="D165" s="49"/>
      <c r="E165" s="58"/>
      <c r="F165" s="58"/>
      <c r="G165" s="58"/>
      <c r="H165" s="58">
        <f t="shared" si="3"/>
        <v>0</v>
      </c>
    </row>
    <row r="166" spans="1:8" ht="12.75">
      <c r="A166" s="48"/>
      <c r="B166" s="48"/>
      <c r="C166" s="48"/>
      <c r="D166" s="49"/>
      <c r="E166" s="58"/>
      <c r="F166" s="58"/>
      <c r="G166" s="58"/>
      <c r="H166" s="58">
        <f t="shared" si="3"/>
        <v>0</v>
      </c>
    </row>
    <row r="167" spans="1:8" ht="12.75">
      <c r="A167" s="48"/>
      <c r="B167" s="48"/>
      <c r="C167" s="48"/>
      <c r="D167" s="49"/>
      <c r="E167" s="58"/>
      <c r="F167" s="58"/>
      <c r="G167" s="58"/>
      <c r="H167" s="58">
        <f t="shared" si="3"/>
        <v>0</v>
      </c>
    </row>
    <row r="168" spans="1:8" ht="12.75">
      <c r="A168" s="48"/>
      <c r="B168" s="48"/>
      <c r="C168" s="48"/>
      <c r="D168" s="49"/>
      <c r="E168" s="58"/>
      <c r="F168" s="58"/>
      <c r="G168" s="58"/>
      <c r="H168" s="58">
        <f t="shared" si="3"/>
        <v>0</v>
      </c>
    </row>
    <row r="169" spans="1:8" ht="12.75">
      <c r="A169" s="48"/>
      <c r="B169" s="48"/>
      <c r="C169" s="48"/>
      <c r="D169" s="49"/>
      <c r="E169" s="58"/>
      <c r="F169" s="58"/>
      <c r="G169" s="58"/>
      <c r="H169" s="58">
        <f t="shared" si="3"/>
        <v>0</v>
      </c>
    </row>
    <row r="170" spans="1:8" ht="12.75">
      <c r="A170" s="48"/>
      <c r="B170" s="48"/>
      <c r="C170" s="48"/>
      <c r="D170" s="49"/>
      <c r="E170" s="58"/>
      <c r="F170" s="58"/>
      <c r="G170" s="58"/>
      <c r="H170" s="58">
        <f t="shared" si="3"/>
        <v>0</v>
      </c>
    </row>
    <row r="171" spans="1:8" ht="12.75">
      <c r="A171" s="48"/>
      <c r="B171" s="48"/>
      <c r="C171" s="48"/>
      <c r="D171" s="49"/>
      <c r="E171" s="58"/>
      <c r="F171" s="58"/>
      <c r="G171" s="58"/>
      <c r="H171" s="58">
        <f t="shared" si="3"/>
        <v>0</v>
      </c>
    </row>
    <row r="172" spans="1:8" ht="12.75">
      <c r="A172" s="48"/>
      <c r="B172" s="48"/>
      <c r="C172" s="48"/>
      <c r="D172" s="49"/>
      <c r="E172" s="58"/>
      <c r="F172" s="58"/>
      <c r="G172" s="58"/>
      <c r="H172" s="58">
        <f t="shared" si="3"/>
        <v>0</v>
      </c>
    </row>
    <row r="173" spans="1:8" ht="12.75">
      <c r="A173" s="48"/>
      <c r="B173" s="48"/>
      <c r="C173" s="48"/>
      <c r="D173" s="49"/>
      <c r="E173" s="58"/>
      <c r="F173" s="58"/>
      <c r="G173" s="58"/>
      <c r="H173" s="58">
        <f t="shared" si="3"/>
        <v>0</v>
      </c>
    </row>
    <row r="174" spans="1:8" ht="12.75">
      <c r="A174" s="48"/>
      <c r="B174" s="48"/>
      <c r="C174" s="48"/>
      <c r="D174" s="49"/>
      <c r="E174" s="58"/>
      <c r="F174" s="58"/>
      <c r="G174" s="58"/>
      <c r="H174" s="58">
        <f t="shared" si="3"/>
        <v>0</v>
      </c>
    </row>
    <row r="175" spans="1:8" ht="12.75">
      <c r="A175" s="48"/>
      <c r="B175" s="48"/>
      <c r="C175" s="48"/>
      <c r="D175" s="49"/>
      <c r="E175" s="58"/>
      <c r="F175" s="58"/>
      <c r="G175" s="58"/>
      <c r="H175" s="58">
        <f t="shared" si="3"/>
        <v>0</v>
      </c>
    </row>
    <row r="176" spans="1:8" ht="12.75">
      <c r="A176" s="48"/>
      <c r="B176" s="48"/>
      <c r="C176" s="48"/>
      <c r="D176" s="49"/>
      <c r="E176" s="58"/>
      <c r="F176" s="58"/>
      <c r="G176" s="58"/>
      <c r="H176" s="58">
        <f t="shared" si="3"/>
        <v>0</v>
      </c>
    </row>
    <row r="177" spans="1:8" ht="12.75">
      <c r="A177" s="48"/>
      <c r="B177" s="48"/>
      <c r="C177" s="48"/>
      <c r="D177" s="49"/>
      <c r="E177" s="58"/>
      <c r="F177" s="58"/>
      <c r="G177" s="58"/>
      <c r="H177" s="58">
        <f t="shared" si="3"/>
        <v>0</v>
      </c>
    </row>
    <row r="178" spans="1:8" ht="12.75">
      <c r="A178" s="48"/>
      <c r="B178" s="48"/>
      <c r="C178" s="48"/>
      <c r="D178" s="49"/>
      <c r="E178" s="58"/>
      <c r="F178" s="58"/>
      <c r="G178" s="58"/>
      <c r="H178" s="58">
        <f t="shared" si="3"/>
        <v>0</v>
      </c>
    </row>
    <row r="179" spans="1:8" ht="12.75">
      <c r="A179" s="48"/>
      <c r="B179" s="48"/>
      <c r="C179" s="48"/>
      <c r="D179" s="49"/>
      <c r="E179" s="58"/>
      <c r="F179" s="58"/>
      <c r="G179" s="58"/>
      <c r="H179" s="58">
        <f t="shared" si="3"/>
        <v>0</v>
      </c>
    </row>
    <row r="180" spans="1:8" ht="12.75">
      <c r="A180" s="48"/>
      <c r="B180" s="48"/>
      <c r="C180" s="48"/>
      <c r="D180" s="49"/>
      <c r="E180" s="58"/>
      <c r="F180" s="58"/>
      <c r="G180" s="58"/>
      <c r="H180" s="58">
        <f t="shared" si="3"/>
        <v>0</v>
      </c>
    </row>
    <row r="181" spans="1:8" ht="12.75">
      <c r="A181" s="48"/>
      <c r="B181" s="48"/>
      <c r="C181" s="48"/>
      <c r="D181" s="49"/>
      <c r="E181" s="58"/>
      <c r="F181" s="58"/>
      <c r="G181" s="58"/>
      <c r="H181" s="58">
        <f t="shared" si="3"/>
        <v>0</v>
      </c>
    </row>
    <row r="182" spans="1:8" ht="12.75">
      <c r="A182" s="48"/>
      <c r="B182" s="48"/>
      <c r="C182" s="48"/>
      <c r="D182" s="49"/>
      <c r="E182" s="58"/>
      <c r="F182" s="58"/>
      <c r="G182" s="58"/>
      <c r="H182" s="58">
        <f t="shared" si="3"/>
        <v>0</v>
      </c>
    </row>
    <row r="183" spans="1:8" ht="12.75">
      <c r="A183" s="48"/>
      <c r="B183" s="48"/>
      <c r="C183" s="48"/>
      <c r="D183" s="49"/>
      <c r="E183" s="58"/>
      <c r="F183" s="58"/>
      <c r="G183" s="58"/>
      <c r="H183" s="58">
        <f t="shared" si="3"/>
        <v>0</v>
      </c>
    </row>
    <row r="184" spans="1:8" ht="12.75">
      <c r="A184" s="48"/>
      <c r="B184" s="48"/>
      <c r="C184" s="48"/>
      <c r="D184" s="49"/>
      <c r="E184" s="58"/>
      <c r="F184" s="58"/>
      <c r="G184" s="58"/>
      <c r="H184" s="58">
        <f t="shared" si="3"/>
        <v>0</v>
      </c>
    </row>
    <row r="185" spans="1:8" ht="12.75">
      <c r="A185" s="48"/>
      <c r="B185" s="48"/>
      <c r="C185" s="48"/>
      <c r="D185" s="49"/>
      <c r="E185" s="58"/>
      <c r="F185" s="58"/>
      <c r="G185" s="58"/>
      <c r="H185" s="58">
        <f t="shared" si="3"/>
        <v>0</v>
      </c>
    </row>
    <row r="186" spans="1:8" ht="12.75">
      <c r="A186" s="48"/>
      <c r="B186" s="48"/>
      <c r="C186" s="48"/>
      <c r="D186" s="49"/>
      <c r="E186" s="58"/>
      <c r="F186" s="58"/>
      <c r="G186" s="58"/>
      <c r="H186" s="58">
        <f t="shared" si="3"/>
        <v>0</v>
      </c>
    </row>
    <row r="187" spans="1:8" ht="12.75">
      <c r="A187" s="48"/>
      <c r="B187" s="48"/>
      <c r="C187" s="48"/>
      <c r="D187" s="49"/>
      <c r="E187" s="58"/>
      <c r="F187" s="58"/>
      <c r="G187" s="58"/>
      <c r="H187" s="58">
        <f t="shared" si="3"/>
        <v>0</v>
      </c>
    </row>
    <row r="188" spans="1:8" ht="12.75">
      <c r="A188" s="48"/>
      <c r="B188" s="48"/>
      <c r="C188" s="48"/>
      <c r="D188" s="49"/>
      <c r="E188" s="58"/>
      <c r="F188" s="58"/>
      <c r="G188" s="58"/>
      <c r="H188" s="58">
        <f t="shared" si="3"/>
        <v>0</v>
      </c>
    </row>
    <row r="189" spans="1:8" ht="12.75">
      <c r="A189" s="48"/>
      <c r="B189" s="48"/>
      <c r="C189" s="48"/>
      <c r="D189" s="49"/>
      <c r="E189" s="58"/>
      <c r="F189" s="58"/>
      <c r="G189" s="58"/>
      <c r="H189" s="58">
        <f t="shared" si="3"/>
        <v>0</v>
      </c>
    </row>
    <row r="190" spans="1:8" ht="12.75">
      <c r="A190" s="48"/>
      <c r="B190" s="48"/>
      <c r="C190" s="48"/>
      <c r="D190" s="49"/>
      <c r="E190" s="58"/>
      <c r="F190" s="58"/>
      <c r="G190" s="58"/>
      <c r="H190" s="58">
        <f t="shared" si="3"/>
        <v>0</v>
      </c>
    </row>
    <row r="191" spans="1:8" ht="12.75">
      <c r="A191" s="48"/>
      <c r="B191" s="48"/>
      <c r="C191" s="48"/>
      <c r="D191" s="49"/>
      <c r="E191" s="58"/>
      <c r="F191" s="58"/>
      <c r="G191" s="58"/>
      <c r="H191" s="58">
        <f t="shared" si="3"/>
        <v>0</v>
      </c>
    </row>
    <row r="192" spans="1:8" ht="12.75">
      <c r="A192" s="48"/>
      <c r="B192" s="48"/>
      <c r="C192" s="48"/>
      <c r="D192" s="49"/>
      <c r="E192" s="58"/>
      <c r="F192" s="58"/>
      <c r="G192" s="58"/>
      <c r="H192" s="58">
        <f t="shared" si="3"/>
        <v>0</v>
      </c>
    </row>
    <row r="193" spans="1:8" ht="12.75">
      <c r="A193" s="48"/>
      <c r="B193" s="48"/>
      <c r="C193" s="48"/>
      <c r="D193" s="49"/>
      <c r="E193" s="58"/>
      <c r="F193" s="58"/>
      <c r="G193" s="58"/>
      <c r="H193" s="58">
        <f t="shared" si="3"/>
        <v>0</v>
      </c>
    </row>
    <row r="194" spans="1:8" ht="12.75">
      <c r="A194" s="48"/>
      <c r="B194" s="48"/>
      <c r="C194" s="48"/>
      <c r="D194" s="49"/>
      <c r="E194" s="58"/>
      <c r="F194" s="58"/>
      <c r="G194" s="58"/>
      <c r="H194" s="58">
        <f t="shared" si="3"/>
        <v>0</v>
      </c>
    </row>
    <row r="195" spans="1:8" ht="12.75">
      <c r="A195" s="48"/>
      <c r="B195" s="48"/>
      <c r="C195" s="48"/>
      <c r="D195" s="49"/>
      <c r="E195" s="58"/>
      <c r="F195" s="58"/>
      <c r="G195" s="58"/>
      <c r="H195" s="58">
        <f t="shared" si="3"/>
        <v>0</v>
      </c>
    </row>
    <row r="196" spans="1:8" ht="12.75">
      <c r="A196" s="48"/>
      <c r="B196" s="48"/>
      <c r="C196" s="48"/>
      <c r="D196" s="49"/>
      <c r="E196" s="58"/>
      <c r="F196" s="58"/>
      <c r="G196" s="58"/>
      <c r="H196" s="58">
        <f t="shared" si="3"/>
        <v>0</v>
      </c>
    </row>
    <row r="197" spans="1:8" ht="12.75">
      <c r="A197" s="48"/>
      <c r="B197" s="48"/>
      <c r="C197" s="48"/>
      <c r="D197" s="49"/>
      <c r="E197" s="58"/>
      <c r="F197" s="58"/>
      <c r="G197" s="58"/>
      <c r="H197" s="58">
        <f t="shared" si="3"/>
        <v>0</v>
      </c>
    </row>
    <row r="198" spans="1:8" ht="12.75">
      <c r="A198" s="48"/>
      <c r="B198" s="48"/>
      <c r="C198" s="48"/>
      <c r="D198" s="49"/>
      <c r="E198" s="58"/>
      <c r="F198" s="58"/>
      <c r="G198" s="58"/>
      <c r="H198" s="58">
        <f aca="true" t="shared" si="4" ref="H198:H261">E198+F198-G198</f>
        <v>0</v>
      </c>
    </row>
    <row r="199" spans="1:8" ht="12.75">
      <c r="A199" s="48"/>
      <c r="B199" s="48"/>
      <c r="C199" s="48"/>
      <c r="D199" s="49"/>
      <c r="E199" s="58"/>
      <c r="F199" s="58"/>
      <c r="G199" s="58"/>
      <c r="H199" s="58">
        <f t="shared" si="4"/>
        <v>0</v>
      </c>
    </row>
    <row r="200" spans="1:8" ht="12.75">
      <c r="A200" s="48"/>
      <c r="B200" s="48"/>
      <c r="C200" s="48"/>
      <c r="D200" s="49"/>
      <c r="E200" s="58"/>
      <c r="F200" s="58"/>
      <c r="G200" s="58"/>
      <c r="H200" s="58">
        <f t="shared" si="4"/>
        <v>0</v>
      </c>
    </row>
    <row r="201" spans="1:8" ht="12.75">
      <c r="A201" s="48"/>
      <c r="B201" s="48"/>
      <c r="C201" s="48"/>
      <c r="D201" s="49"/>
      <c r="E201" s="58"/>
      <c r="F201" s="58"/>
      <c r="G201" s="58"/>
      <c r="H201" s="58">
        <f t="shared" si="4"/>
        <v>0</v>
      </c>
    </row>
    <row r="202" spans="1:8" ht="12.75">
      <c r="A202" s="48"/>
      <c r="B202" s="48"/>
      <c r="C202" s="48"/>
      <c r="D202" s="49"/>
      <c r="E202" s="58"/>
      <c r="F202" s="58"/>
      <c r="G202" s="58"/>
      <c r="H202" s="58">
        <f t="shared" si="4"/>
        <v>0</v>
      </c>
    </row>
    <row r="203" spans="1:8" ht="12.75">
      <c r="A203" s="48"/>
      <c r="B203" s="48"/>
      <c r="C203" s="48"/>
      <c r="D203" s="49"/>
      <c r="E203" s="58"/>
      <c r="F203" s="58"/>
      <c r="G203" s="58"/>
      <c r="H203" s="58">
        <f t="shared" si="4"/>
        <v>0</v>
      </c>
    </row>
    <row r="204" spans="1:8" ht="12.75">
      <c r="A204" s="48"/>
      <c r="B204" s="48"/>
      <c r="C204" s="48"/>
      <c r="D204" s="49"/>
      <c r="E204" s="58"/>
      <c r="F204" s="58"/>
      <c r="G204" s="58"/>
      <c r="H204" s="58">
        <f t="shared" si="4"/>
        <v>0</v>
      </c>
    </row>
    <row r="205" spans="1:8" ht="12.75">
      <c r="A205" s="48"/>
      <c r="B205" s="48"/>
      <c r="C205" s="48"/>
      <c r="D205" s="49"/>
      <c r="E205" s="58"/>
      <c r="F205" s="58"/>
      <c r="G205" s="58"/>
      <c r="H205" s="58">
        <f t="shared" si="4"/>
        <v>0</v>
      </c>
    </row>
    <row r="206" spans="1:8" ht="12.75">
      <c r="A206" s="48"/>
      <c r="B206" s="48"/>
      <c r="C206" s="48"/>
      <c r="D206" s="49"/>
      <c r="E206" s="58"/>
      <c r="F206" s="58"/>
      <c r="G206" s="58"/>
      <c r="H206" s="58">
        <f t="shared" si="4"/>
        <v>0</v>
      </c>
    </row>
    <row r="207" spans="1:8" ht="12.75">
      <c r="A207" s="48"/>
      <c r="B207" s="48"/>
      <c r="C207" s="48"/>
      <c r="D207" s="49"/>
      <c r="E207" s="58"/>
      <c r="F207" s="58"/>
      <c r="G207" s="58"/>
      <c r="H207" s="58">
        <f t="shared" si="4"/>
        <v>0</v>
      </c>
    </row>
    <row r="208" spans="1:8" ht="12.75">
      <c r="A208" s="48"/>
      <c r="B208" s="48"/>
      <c r="C208" s="48"/>
      <c r="D208" s="49"/>
      <c r="E208" s="58"/>
      <c r="F208" s="58"/>
      <c r="G208" s="58"/>
      <c r="H208" s="58">
        <f t="shared" si="4"/>
        <v>0</v>
      </c>
    </row>
    <row r="209" spans="1:8" ht="12.75">
      <c r="A209" s="48"/>
      <c r="B209" s="48"/>
      <c r="C209" s="48"/>
      <c r="D209" s="49"/>
      <c r="E209" s="58"/>
      <c r="F209" s="58"/>
      <c r="G209" s="58"/>
      <c r="H209" s="58">
        <f t="shared" si="4"/>
        <v>0</v>
      </c>
    </row>
    <row r="210" spans="1:8" ht="12.75">
      <c r="A210" s="48"/>
      <c r="B210" s="48"/>
      <c r="C210" s="48"/>
      <c r="D210" s="49"/>
      <c r="E210" s="58"/>
      <c r="F210" s="58"/>
      <c r="G210" s="58"/>
      <c r="H210" s="58">
        <f t="shared" si="4"/>
        <v>0</v>
      </c>
    </row>
    <row r="211" spans="1:8" ht="12.75">
      <c r="A211" s="48"/>
      <c r="B211" s="48"/>
      <c r="C211" s="48"/>
      <c r="D211" s="49"/>
      <c r="E211" s="58"/>
      <c r="F211" s="58"/>
      <c r="G211" s="58"/>
      <c r="H211" s="58">
        <f t="shared" si="4"/>
        <v>0</v>
      </c>
    </row>
    <row r="212" spans="1:8" ht="12.75">
      <c r="A212" s="48"/>
      <c r="B212" s="48"/>
      <c r="C212" s="48"/>
      <c r="D212" s="49"/>
      <c r="E212" s="58"/>
      <c r="F212" s="58"/>
      <c r="G212" s="58"/>
      <c r="H212" s="58">
        <f t="shared" si="4"/>
        <v>0</v>
      </c>
    </row>
    <row r="213" spans="1:8" ht="12.75">
      <c r="A213" s="48"/>
      <c r="B213" s="48"/>
      <c r="C213" s="48"/>
      <c r="D213" s="49"/>
      <c r="E213" s="58"/>
      <c r="F213" s="58"/>
      <c r="G213" s="58"/>
      <c r="H213" s="58">
        <f t="shared" si="4"/>
        <v>0</v>
      </c>
    </row>
    <row r="214" spans="1:8" ht="12.75">
      <c r="A214" s="48"/>
      <c r="B214" s="48"/>
      <c r="C214" s="48"/>
      <c r="D214" s="49"/>
      <c r="E214" s="58"/>
      <c r="F214" s="58"/>
      <c r="G214" s="58"/>
      <c r="H214" s="58">
        <f t="shared" si="4"/>
        <v>0</v>
      </c>
    </row>
    <row r="215" spans="1:8" ht="12.75">
      <c r="A215" s="48"/>
      <c r="B215" s="48"/>
      <c r="C215" s="48"/>
      <c r="D215" s="49"/>
      <c r="E215" s="58"/>
      <c r="F215" s="58"/>
      <c r="G215" s="58"/>
      <c r="H215" s="58">
        <f t="shared" si="4"/>
        <v>0</v>
      </c>
    </row>
    <row r="216" spans="1:8" ht="12.75">
      <c r="A216" s="48"/>
      <c r="B216" s="48"/>
      <c r="C216" s="48"/>
      <c r="D216" s="49"/>
      <c r="E216" s="58"/>
      <c r="F216" s="58"/>
      <c r="G216" s="58"/>
      <c r="H216" s="58">
        <f t="shared" si="4"/>
        <v>0</v>
      </c>
    </row>
    <row r="217" spans="1:8" ht="12.75">
      <c r="A217" s="48"/>
      <c r="B217" s="48"/>
      <c r="C217" s="48"/>
      <c r="D217" s="49"/>
      <c r="E217" s="58"/>
      <c r="F217" s="58"/>
      <c r="G217" s="58"/>
      <c r="H217" s="58">
        <f t="shared" si="4"/>
        <v>0</v>
      </c>
    </row>
    <row r="218" spans="1:8" ht="12.75">
      <c r="A218" s="48"/>
      <c r="B218" s="48"/>
      <c r="C218" s="48"/>
      <c r="D218" s="49"/>
      <c r="E218" s="58"/>
      <c r="F218" s="58"/>
      <c r="G218" s="58"/>
      <c r="H218" s="58">
        <f t="shared" si="4"/>
        <v>0</v>
      </c>
    </row>
    <row r="219" spans="1:8" ht="12.75">
      <c r="A219" s="48"/>
      <c r="B219" s="48"/>
      <c r="C219" s="48"/>
      <c r="D219" s="49"/>
      <c r="E219" s="58"/>
      <c r="F219" s="58"/>
      <c r="G219" s="58"/>
      <c r="H219" s="58">
        <f t="shared" si="4"/>
        <v>0</v>
      </c>
    </row>
    <row r="220" spans="1:8" ht="12.75">
      <c r="A220" s="48"/>
      <c r="B220" s="48"/>
      <c r="C220" s="48"/>
      <c r="D220" s="49"/>
      <c r="E220" s="58"/>
      <c r="F220" s="58"/>
      <c r="G220" s="58"/>
      <c r="H220" s="58">
        <f t="shared" si="4"/>
        <v>0</v>
      </c>
    </row>
    <row r="221" spans="1:8" ht="12.75">
      <c r="A221" s="48"/>
      <c r="B221" s="48"/>
      <c r="C221" s="48"/>
      <c r="D221" s="49"/>
      <c r="E221" s="58"/>
      <c r="F221" s="58"/>
      <c r="G221" s="58"/>
      <c r="H221" s="58">
        <f t="shared" si="4"/>
        <v>0</v>
      </c>
    </row>
    <row r="222" spans="1:8" ht="12.75">
      <c r="A222" s="48"/>
      <c r="B222" s="48"/>
      <c r="C222" s="48"/>
      <c r="D222" s="49"/>
      <c r="E222" s="58"/>
      <c r="F222" s="58"/>
      <c r="G222" s="58"/>
      <c r="H222" s="58">
        <f t="shared" si="4"/>
        <v>0</v>
      </c>
    </row>
    <row r="223" spans="1:8" ht="12.75">
      <c r="A223" s="48"/>
      <c r="B223" s="48"/>
      <c r="C223" s="48"/>
      <c r="D223" s="49"/>
      <c r="E223" s="58"/>
      <c r="F223" s="58"/>
      <c r="G223" s="58"/>
      <c r="H223" s="58">
        <f t="shared" si="4"/>
        <v>0</v>
      </c>
    </row>
    <row r="224" spans="1:8" ht="12.75">
      <c r="A224" s="48"/>
      <c r="B224" s="48"/>
      <c r="C224" s="48"/>
      <c r="D224" s="49"/>
      <c r="E224" s="58"/>
      <c r="F224" s="58"/>
      <c r="G224" s="58"/>
      <c r="H224" s="58">
        <f t="shared" si="4"/>
        <v>0</v>
      </c>
    </row>
    <row r="225" spans="1:8" ht="12.75">
      <c r="A225" s="48"/>
      <c r="B225" s="48"/>
      <c r="C225" s="48"/>
      <c r="D225" s="49"/>
      <c r="E225" s="58"/>
      <c r="F225" s="58"/>
      <c r="G225" s="58"/>
      <c r="H225" s="58">
        <f t="shared" si="4"/>
        <v>0</v>
      </c>
    </row>
    <row r="226" spans="1:8" ht="12.75">
      <c r="A226" s="48"/>
      <c r="B226" s="48"/>
      <c r="C226" s="48"/>
      <c r="D226" s="49"/>
      <c r="E226" s="58"/>
      <c r="F226" s="58"/>
      <c r="G226" s="58"/>
      <c r="H226" s="58">
        <f t="shared" si="4"/>
        <v>0</v>
      </c>
    </row>
    <row r="227" spans="1:8" ht="12.75">
      <c r="A227" s="48"/>
      <c r="B227" s="48"/>
      <c r="C227" s="48"/>
      <c r="D227" s="49"/>
      <c r="E227" s="58"/>
      <c r="F227" s="58"/>
      <c r="G227" s="58"/>
      <c r="H227" s="58">
        <f t="shared" si="4"/>
        <v>0</v>
      </c>
    </row>
    <row r="228" spans="1:8" ht="12.75">
      <c r="A228" s="48"/>
      <c r="B228" s="48"/>
      <c r="C228" s="48"/>
      <c r="D228" s="49"/>
      <c r="E228" s="58"/>
      <c r="F228" s="58"/>
      <c r="G228" s="58"/>
      <c r="H228" s="58">
        <f t="shared" si="4"/>
        <v>0</v>
      </c>
    </row>
    <row r="229" spans="1:8" ht="12.75">
      <c r="A229" s="48"/>
      <c r="B229" s="48"/>
      <c r="C229" s="48"/>
      <c r="D229" s="49"/>
      <c r="E229" s="58"/>
      <c r="F229" s="58"/>
      <c r="G229" s="58"/>
      <c r="H229" s="58">
        <f t="shared" si="4"/>
        <v>0</v>
      </c>
    </row>
    <row r="230" spans="1:8" ht="12.75">
      <c r="A230" s="48"/>
      <c r="B230" s="48"/>
      <c r="C230" s="48"/>
      <c r="D230" s="49"/>
      <c r="E230" s="58"/>
      <c r="F230" s="58"/>
      <c r="G230" s="58"/>
      <c r="H230" s="58">
        <f t="shared" si="4"/>
        <v>0</v>
      </c>
    </row>
    <row r="231" spans="1:8" ht="12.75">
      <c r="A231" s="48"/>
      <c r="B231" s="48"/>
      <c r="C231" s="48"/>
      <c r="D231" s="49"/>
      <c r="E231" s="58"/>
      <c r="F231" s="58"/>
      <c r="G231" s="58"/>
      <c r="H231" s="58">
        <f t="shared" si="4"/>
        <v>0</v>
      </c>
    </row>
    <row r="232" spans="1:8" ht="12.75">
      <c r="A232" s="48"/>
      <c r="B232" s="48"/>
      <c r="C232" s="48"/>
      <c r="D232" s="49"/>
      <c r="E232" s="58"/>
      <c r="F232" s="58"/>
      <c r="G232" s="58"/>
      <c r="H232" s="58">
        <f t="shared" si="4"/>
        <v>0</v>
      </c>
    </row>
    <row r="233" spans="1:8" ht="12.75">
      <c r="A233" s="48"/>
      <c r="B233" s="48"/>
      <c r="C233" s="48"/>
      <c r="D233" s="49"/>
      <c r="E233" s="58"/>
      <c r="F233" s="58"/>
      <c r="G233" s="58"/>
      <c r="H233" s="58">
        <f t="shared" si="4"/>
        <v>0</v>
      </c>
    </row>
    <row r="234" spans="1:8" ht="12.75">
      <c r="A234" s="48"/>
      <c r="B234" s="48"/>
      <c r="C234" s="48"/>
      <c r="D234" s="49"/>
      <c r="E234" s="58"/>
      <c r="F234" s="58"/>
      <c r="G234" s="58"/>
      <c r="H234" s="58">
        <f t="shared" si="4"/>
        <v>0</v>
      </c>
    </row>
    <row r="235" spans="1:8" ht="12.75">
      <c r="A235" s="48"/>
      <c r="B235" s="48"/>
      <c r="C235" s="48"/>
      <c r="D235" s="49"/>
      <c r="E235" s="58"/>
      <c r="F235" s="58"/>
      <c r="G235" s="58"/>
      <c r="H235" s="58">
        <f t="shared" si="4"/>
        <v>0</v>
      </c>
    </row>
    <row r="236" spans="1:8" ht="12.75">
      <c r="A236" s="48"/>
      <c r="B236" s="48"/>
      <c r="C236" s="48"/>
      <c r="D236" s="49"/>
      <c r="E236" s="58"/>
      <c r="F236" s="58"/>
      <c r="G236" s="58"/>
      <c r="H236" s="58">
        <f t="shared" si="4"/>
        <v>0</v>
      </c>
    </row>
    <row r="237" spans="1:8" ht="12.75">
      <c r="A237" s="48"/>
      <c r="B237" s="48"/>
      <c r="C237" s="48"/>
      <c r="D237" s="49"/>
      <c r="E237" s="58"/>
      <c r="F237" s="58"/>
      <c r="G237" s="58"/>
      <c r="H237" s="58">
        <f t="shared" si="4"/>
        <v>0</v>
      </c>
    </row>
    <row r="238" spans="1:8" ht="12.75">
      <c r="A238" s="48"/>
      <c r="B238" s="48"/>
      <c r="C238" s="48"/>
      <c r="D238" s="49"/>
      <c r="E238" s="58"/>
      <c r="F238" s="58"/>
      <c r="G238" s="58"/>
      <c r="H238" s="58">
        <f t="shared" si="4"/>
        <v>0</v>
      </c>
    </row>
    <row r="239" spans="1:8" ht="12.75">
      <c r="A239" s="48"/>
      <c r="B239" s="48"/>
      <c r="C239" s="48"/>
      <c r="D239" s="49"/>
      <c r="E239" s="58"/>
      <c r="F239" s="58"/>
      <c r="G239" s="58"/>
      <c r="H239" s="58">
        <f t="shared" si="4"/>
        <v>0</v>
      </c>
    </row>
    <row r="240" spans="1:8" ht="12.75">
      <c r="A240" s="48"/>
      <c r="B240" s="48"/>
      <c r="C240" s="48"/>
      <c r="D240" s="49"/>
      <c r="E240" s="58"/>
      <c r="F240" s="58"/>
      <c r="G240" s="58"/>
      <c r="H240" s="58">
        <f t="shared" si="4"/>
        <v>0</v>
      </c>
    </row>
    <row r="241" spans="1:8" ht="12.75">
      <c r="A241" s="48"/>
      <c r="B241" s="48"/>
      <c r="C241" s="48"/>
      <c r="D241" s="49"/>
      <c r="E241" s="58"/>
      <c r="F241" s="58"/>
      <c r="G241" s="58"/>
      <c r="H241" s="58">
        <f t="shared" si="4"/>
        <v>0</v>
      </c>
    </row>
    <row r="242" spans="1:8" ht="12.75">
      <c r="A242" s="48"/>
      <c r="B242" s="48"/>
      <c r="C242" s="48"/>
      <c r="D242" s="49"/>
      <c r="E242" s="58"/>
      <c r="F242" s="58"/>
      <c r="G242" s="58"/>
      <c r="H242" s="58">
        <f t="shared" si="4"/>
        <v>0</v>
      </c>
    </row>
    <row r="243" spans="1:8" ht="12.75">
      <c r="A243" s="48"/>
      <c r="B243" s="48"/>
      <c r="C243" s="48"/>
      <c r="D243" s="49"/>
      <c r="E243" s="58"/>
      <c r="F243" s="58"/>
      <c r="G243" s="58"/>
      <c r="H243" s="58">
        <f t="shared" si="4"/>
        <v>0</v>
      </c>
    </row>
    <row r="244" spans="1:8" ht="12.75">
      <c r="A244" s="48"/>
      <c r="B244" s="48"/>
      <c r="C244" s="48"/>
      <c r="D244" s="49"/>
      <c r="E244" s="58"/>
      <c r="F244" s="58"/>
      <c r="G244" s="58"/>
      <c r="H244" s="58">
        <f t="shared" si="4"/>
        <v>0</v>
      </c>
    </row>
    <row r="245" spans="1:8" ht="12.75">
      <c r="A245" s="48"/>
      <c r="B245" s="48"/>
      <c r="C245" s="48"/>
      <c r="D245" s="49"/>
      <c r="E245" s="58"/>
      <c r="F245" s="58"/>
      <c r="G245" s="58"/>
      <c r="H245" s="58">
        <f t="shared" si="4"/>
        <v>0</v>
      </c>
    </row>
    <row r="246" spans="1:8" ht="12.75">
      <c r="A246" s="48"/>
      <c r="B246" s="48"/>
      <c r="C246" s="48"/>
      <c r="D246" s="49"/>
      <c r="E246" s="58"/>
      <c r="F246" s="58"/>
      <c r="G246" s="58"/>
      <c r="H246" s="58">
        <f t="shared" si="4"/>
        <v>0</v>
      </c>
    </row>
    <row r="247" spans="1:8" ht="12.75">
      <c r="A247" s="48"/>
      <c r="B247" s="48"/>
      <c r="C247" s="48"/>
      <c r="D247" s="49"/>
      <c r="E247" s="58"/>
      <c r="F247" s="58"/>
      <c r="G247" s="58"/>
      <c r="H247" s="58">
        <f t="shared" si="4"/>
        <v>0</v>
      </c>
    </row>
    <row r="248" spans="1:8" ht="12.75">
      <c r="A248" s="48"/>
      <c r="B248" s="48"/>
      <c r="C248" s="48"/>
      <c r="D248" s="49"/>
      <c r="E248" s="58"/>
      <c r="F248" s="58"/>
      <c r="G248" s="58"/>
      <c r="H248" s="58">
        <f t="shared" si="4"/>
        <v>0</v>
      </c>
    </row>
    <row r="249" spans="1:8" ht="12.75">
      <c r="A249" s="48"/>
      <c r="B249" s="48"/>
      <c r="C249" s="48"/>
      <c r="D249" s="49"/>
      <c r="E249" s="58"/>
      <c r="F249" s="58"/>
      <c r="G249" s="58"/>
      <c r="H249" s="58">
        <f t="shared" si="4"/>
        <v>0</v>
      </c>
    </row>
    <row r="250" spans="1:8" ht="12.75">
      <c r="A250" s="48"/>
      <c r="B250" s="48"/>
      <c r="C250" s="48"/>
      <c r="D250" s="49"/>
      <c r="E250" s="58"/>
      <c r="F250" s="58"/>
      <c r="G250" s="58"/>
      <c r="H250" s="58">
        <f t="shared" si="4"/>
        <v>0</v>
      </c>
    </row>
    <row r="251" spans="1:8" ht="12.75">
      <c r="A251" s="48"/>
      <c r="B251" s="48"/>
      <c r="C251" s="48"/>
      <c r="D251" s="49"/>
      <c r="E251" s="58"/>
      <c r="F251" s="58"/>
      <c r="G251" s="58"/>
      <c r="H251" s="58">
        <f t="shared" si="4"/>
        <v>0</v>
      </c>
    </row>
    <row r="252" spans="1:8" ht="12.75">
      <c r="A252" s="48"/>
      <c r="B252" s="48"/>
      <c r="C252" s="48"/>
      <c r="D252" s="49"/>
      <c r="E252" s="58"/>
      <c r="F252" s="58"/>
      <c r="G252" s="58"/>
      <c r="H252" s="58">
        <f t="shared" si="4"/>
        <v>0</v>
      </c>
    </row>
    <row r="253" spans="1:8" ht="12.75">
      <c r="A253" s="48"/>
      <c r="B253" s="48"/>
      <c r="C253" s="48"/>
      <c r="D253" s="49"/>
      <c r="E253" s="58"/>
      <c r="F253" s="58"/>
      <c r="G253" s="58"/>
      <c r="H253" s="58">
        <f t="shared" si="4"/>
        <v>0</v>
      </c>
    </row>
    <row r="254" spans="1:8" ht="12.75">
      <c r="A254" s="48"/>
      <c r="B254" s="48"/>
      <c r="C254" s="48"/>
      <c r="D254" s="49"/>
      <c r="E254" s="58"/>
      <c r="F254" s="58"/>
      <c r="G254" s="58"/>
      <c r="H254" s="58">
        <f t="shared" si="4"/>
        <v>0</v>
      </c>
    </row>
    <row r="255" spans="1:8" ht="12.75">
      <c r="A255" s="48"/>
      <c r="B255" s="48"/>
      <c r="C255" s="48"/>
      <c r="D255" s="49"/>
      <c r="E255" s="58"/>
      <c r="F255" s="58"/>
      <c r="G255" s="58"/>
      <c r="H255" s="58">
        <f t="shared" si="4"/>
        <v>0</v>
      </c>
    </row>
    <row r="256" spans="1:8" ht="12.75">
      <c r="A256" s="48"/>
      <c r="B256" s="48"/>
      <c r="C256" s="48"/>
      <c r="D256" s="49"/>
      <c r="E256" s="58"/>
      <c r="F256" s="58"/>
      <c r="G256" s="58"/>
      <c r="H256" s="58">
        <f t="shared" si="4"/>
        <v>0</v>
      </c>
    </row>
    <row r="257" spans="1:8" ht="12.75">
      <c r="A257" s="48"/>
      <c r="B257" s="48"/>
      <c r="C257" s="48"/>
      <c r="D257" s="49"/>
      <c r="E257" s="58"/>
      <c r="F257" s="58"/>
      <c r="G257" s="58"/>
      <c r="H257" s="58">
        <f t="shared" si="4"/>
        <v>0</v>
      </c>
    </row>
    <row r="258" spans="1:8" ht="12.75">
      <c r="A258" s="48"/>
      <c r="B258" s="48"/>
      <c r="C258" s="48"/>
      <c r="D258" s="49"/>
      <c r="E258" s="58"/>
      <c r="F258" s="58"/>
      <c r="G258" s="58"/>
      <c r="H258" s="58">
        <f t="shared" si="4"/>
        <v>0</v>
      </c>
    </row>
    <row r="259" spans="1:8" ht="12.75">
      <c r="A259" s="48"/>
      <c r="B259" s="48"/>
      <c r="C259" s="48"/>
      <c r="D259" s="49"/>
      <c r="E259" s="58"/>
      <c r="F259" s="58"/>
      <c r="G259" s="58"/>
      <c r="H259" s="58">
        <f t="shared" si="4"/>
        <v>0</v>
      </c>
    </row>
    <row r="260" spans="1:8" ht="12.75">
      <c r="A260" s="48"/>
      <c r="B260" s="48"/>
      <c r="C260" s="48"/>
      <c r="D260" s="49"/>
      <c r="E260" s="58"/>
      <c r="F260" s="58"/>
      <c r="G260" s="58"/>
      <c r="H260" s="58">
        <f t="shared" si="4"/>
        <v>0</v>
      </c>
    </row>
    <row r="261" spans="1:8" ht="12.75">
      <c r="A261" s="48"/>
      <c r="B261" s="48"/>
      <c r="C261" s="48"/>
      <c r="D261" s="49"/>
      <c r="E261" s="58"/>
      <c r="F261" s="58"/>
      <c r="G261" s="58"/>
      <c r="H261" s="58">
        <f t="shared" si="4"/>
        <v>0</v>
      </c>
    </row>
    <row r="262" spans="1:8" ht="12.75">
      <c r="A262" s="48"/>
      <c r="B262" s="48"/>
      <c r="C262" s="48"/>
      <c r="D262" s="49"/>
      <c r="E262" s="58"/>
      <c r="F262" s="58"/>
      <c r="G262" s="58"/>
      <c r="H262" s="58">
        <f aca="true" t="shared" si="5" ref="H262:H325">E262+F262-G262</f>
        <v>0</v>
      </c>
    </row>
    <row r="263" spans="1:8" ht="12.75">
      <c r="A263" s="48"/>
      <c r="B263" s="48"/>
      <c r="C263" s="48"/>
      <c r="D263" s="49"/>
      <c r="E263" s="58"/>
      <c r="F263" s="58"/>
      <c r="G263" s="58"/>
      <c r="H263" s="58">
        <f t="shared" si="5"/>
        <v>0</v>
      </c>
    </row>
    <row r="264" spans="1:8" ht="12.75">
      <c r="A264" s="48"/>
      <c r="B264" s="48"/>
      <c r="C264" s="48"/>
      <c r="D264" s="49"/>
      <c r="E264" s="58"/>
      <c r="F264" s="58"/>
      <c r="G264" s="58"/>
      <c r="H264" s="58">
        <f t="shared" si="5"/>
        <v>0</v>
      </c>
    </row>
    <row r="265" spans="1:8" ht="12.75">
      <c r="A265" s="48"/>
      <c r="B265" s="48"/>
      <c r="C265" s="48"/>
      <c r="D265" s="49"/>
      <c r="E265" s="58"/>
      <c r="F265" s="58"/>
      <c r="G265" s="58"/>
      <c r="H265" s="58">
        <f t="shared" si="5"/>
        <v>0</v>
      </c>
    </row>
    <row r="266" spans="1:8" ht="12.75">
      <c r="A266" s="48"/>
      <c r="B266" s="48"/>
      <c r="C266" s="48"/>
      <c r="D266" s="49"/>
      <c r="E266" s="58"/>
      <c r="F266" s="58"/>
      <c r="G266" s="58"/>
      <c r="H266" s="58">
        <f t="shared" si="5"/>
        <v>0</v>
      </c>
    </row>
    <row r="267" spans="1:8" ht="12.75">
      <c r="A267" s="48"/>
      <c r="B267" s="48"/>
      <c r="C267" s="48"/>
      <c r="D267" s="49"/>
      <c r="E267" s="58"/>
      <c r="F267" s="58"/>
      <c r="G267" s="58"/>
      <c r="H267" s="58">
        <f t="shared" si="5"/>
        <v>0</v>
      </c>
    </row>
    <row r="268" spans="1:8" ht="12.75">
      <c r="A268" s="48"/>
      <c r="B268" s="48"/>
      <c r="C268" s="48"/>
      <c r="D268" s="49"/>
      <c r="E268" s="58"/>
      <c r="F268" s="58"/>
      <c r="G268" s="58"/>
      <c r="H268" s="58">
        <f t="shared" si="5"/>
        <v>0</v>
      </c>
    </row>
    <row r="269" spans="1:8" ht="12.75">
      <c r="A269" s="48"/>
      <c r="B269" s="48"/>
      <c r="C269" s="48"/>
      <c r="D269" s="49"/>
      <c r="E269" s="58"/>
      <c r="F269" s="58"/>
      <c r="G269" s="58"/>
      <c r="H269" s="58">
        <f t="shared" si="5"/>
        <v>0</v>
      </c>
    </row>
    <row r="270" spans="1:8" ht="12.75">
      <c r="A270" s="48"/>
      <c r="B270" s="48"/>
      <c r="C270" s="48"/>
      <c r="D270" s="49"/>
      <c r="E270" s="58"/>
      <c r="F270" s="58"/>
      <c r="G270" s="58"/>
      <c r="H270" s="58">
        <f t="shared" si="5"/>
        <v>0</v>
      </c>
    </row>
    <row r="271" spans="1:8" ht="12.75">
      <c r="A271" s="48"/>
      <c r="B271" s="48"/>
      <c r="C271" s="48"/>
      <c r="D271" s="49"/>
      <c r="E271" s="58"/>
      <c r="F271" s="58"/>
      <c r="G271" s="58"/>
      <c r="H271" s="58">
        <f t="shared" si="5"/>
        <v>0</v>
      </c>
    </row>
    <row r="272" spans="1:8" ht="12.75">
      <c r="A272" s="48"/>
      <c r="B272" s="48"/>
      <c r="C272" s="48"/>
      <c r="D272" s="49"/>
      <c r="E272" s="58"/>
      <c r="F272" s="58"/>
      <c r="G272" s="58"/>
      <c r="H272" s="58">
        <f t="shared" si="5"/>
        <v>0</v>
      </c>
    </row>
    <row r="273" spans="1:8" ht="12.75">
      <c r="A273" s="48"/>
      <c r="B273" s="48"/>
      <c r="C273" s="48"/>
      <c r="D273" s="49"/>
      <c r="E273" s="58"/>
      <c r="F273" s="58"/>
      <c r="G273" s="58"/>
      <c r="H273" s="58">
        <f t="shared" si="5"/>
        <v>0</v>
      </c>
    </row>
    <row r="274" spans="1:8" ht="12.75">
      <c r="A274" s="48"/>
      <c r="B274" s="48"/>
      <c r="C274" s="48"/>
      <c r="D274" s="49"/>
      <c r="E274" s="58"/>
      <c r="F274" s="58"/>
      <c r="G274" s="58"/>
      <c r="H274" s="58">
        <f t="shared" si="5"/>
        <v>0</v>
      </c>
    </row>
    <row r="275" spans="1:8" ht="12.75">
      <c r="A275" s="48"/>
      <c r="B275" s="48"/>
      <c r="C275" s="48"/>
      <c r="D275" s="49"/>
      <c r="E275" s="58"/>
      <c r="F275" s="58"/>
      <c r="G275" s="58"/>
      <c r="H275" s="58">
        <f t="shared" si="5"/>
        <v>0</v>
      </c>
    </row>
    <row r="276" spans="1:8" ht="12.75">
      <c r="A276" s="48"/>
      <c r="B276" s="48"/>
      <c r="C276" s="48"/>
      <c r="D276" s="49"/>
      <c r="E276" s="58"/>
      <c r="F276" s="58"/>
      <c r="G276" s="58"/>
      <c r="H276" s="58">
        <f t="shared" si="5"/>
        <v>0</v>
      </c>
    </row>
    <row r="277" spans="1:8" ht="12.75">
      <c r="A277" s="48"/>
      <c r="B277" s="48"/>
      <c r="C277" s="48"/>
      <c r="D277" s="49"/>
      <c r="E277" s="58"/>
      <c r="F277" s="58"/>
      <c r="G277" s="58"/>
      <c r="H277" s="58">
        <f t="shared" si="5"/>
        <v>0</v>
      </c>
    </row>
    <row r="278" spans="1:8" ht="12.75">
      <c r="A278" s="48"/>
      <c r="B278" s="48"/>
      <c r="C278" s="48"/>
      <c r="D278" s="49"/>
      <c r="E278" s="58"/>
      <c r="F278" s="58"/>
      <c r="G278" s="58"/>
      <c r="H278" s="58">
        <f t="shared" si="5"/>
        <v>0</v>
      </c>
    </row>
    <row r="279" spans="1:8" ht="12.75">
      <c r="A279" s="48"/>
      <c r="B279" s="48"/>
      <c r="C279" s="48"/>
      <c r="D279" s="49"/>
      <c r="E279" s="58"/>
      <c r="F279" s="58"/>
      <c r="G279" s="58"/>
      <c r="H279" s="58">
        <f t="shared" si="5"/>
        <v>0</v>
      </c>
    </row>
    <row r="280" spans="1:8" ht="12.75">
      <c r="A280" s="48"/>
      <c r="B280" s="48"/>
      <c r="C280" s="48"/>
      <c r="D280" s="49"/>
      <c r="E280" s="58"/>
      <c r="F280" s="58"/>
      <c r="G280" s="58"/>
      <c r="H280" s="58">
        <f t="shared" si="5"/>
        <v>0</v>
      </c>
    </row>
    <row r="281" spans="1:8" ht="12.75">
      <c r="A281" s="48"/>
      <c r="B281" s="48"/>
      <c r="C281" s="48"/>
      <c r="D281" s="49"/>
      <c r="E281" s="58"/>
      <c r="F281" s="58"/>
      <c r="G281" s="58"/>
      <c r="H281" s="58">
        <f t="shared" si="5"/>
        <v>0</v>
      </c>
    </row>
    <row r="282" spans="1:8" ht="12.75">
      <c r="A282" s="48"/>
      <c r="B282" s="48"/>
      <c r="C282" s="48"/>
      <c r="D282" s="49"/>
      <c r="E282" s="58"/>
      <c r="F282" s="58"/>
      <c r="G282" s="58"/>
      <c r="H282" s="58">
        <f t="shared" si="5"/>
        <v>0</v>
      </c>
    </row>
    <row r="283" spans="1:8" ht="12.75">
      <c r="A283" s="48"/>
      <c r="B283" s="48"/>
      <c r="C283" s="48"/>
      <c r="D283" s="49"/>
      <c r="E283" s="58"/>
      <c r="F283" s="58"/>
      <c r="G283" s="58"/>
      <c r="H283" s="58">
        <f t="shared" si="5"/>
        <v>0</v>
      </c>
    </row>
    <row r="284" spans="1:8" ht="12.75">
      <c r="A284" s="48"/>
      <c r="B284" s="48"/>
      <c r="C284" s="48"/>
      <c r="D284" s="49"/>
      <c r="E284" s="58"/>
      <c r="F284" s="58"/>
      <c r="G284" s="58"/>
      <c r="H284" s="58">
        <f t="shared" si="5"/>
        <v>0</v>
      </c>
    </row>
    <row r="285" spans="1:8" ht="12.75">
      <c r="A285" s="48"/>
      <c r="B285" s="48"/>
      <c r="C285" s="48"/>
      <c r="D285" s="49"/>
      <c r="E285" s="58"/>
      <c r="F285" s="58"/>
      <c r="G285" s="58"/>
      <c r="H285" s="58">
        <f t="shared" si="5"/>
        <v>0</v>
      </c>
    </row>
    <row r="286" spans="1:8" ht="12.75">
      <c r="A286" s="48"/>
      <c r="B286" s="48"/>
      <c r="C286" s="48"/>
      <c r="D286" s="49"/>
      <c r="E286" s="58"/>
      <c r="F286" s="58"/>
      <c r="G286" s="58"/>
      <c r="H286" s="58">
        <f t="shared" si="5"/>
        <v>0</v>
      </c>
    </row>
    <row r="287" spans="1:8" ht="12.75">
      <c r="A287" s="48"/>
      <c r="B287" s="48"/>
      <c r="C287" s="48"/>
      <c r="D287" s="49"/>
      <c r="E287" s="58"/>
      <c r="F287" s="58"/>
      <c r="G287" s="58"/>
      <c r="H287" s="58">
        <f t="shared" si="5"/>
        <v>0</v>
      </c>
    </row>
    <row r="288" spans="1:8" ht="12.75">
      <c r="A288" s="48"/>
      <c r="B288" s="48"/>
      <c r="C288" s="48"/>
      <c r="D288" s="49"/>
      <c r="E288" s="58"/>
      <c r="F288" s="58"/>
      <c r="G288" s="58"/>
      <c r="H288" s="58">
        <f t="shared" si="5"/>
        <v>0</v>
      </c>
    </row>
    <row r="289" spans="1:8" ht="12.75">
      <c r="A289" s="48"/>
      <c r="B289" s="48"/>
      <c r="C289" s="48"/>
      <c r="D289" s="49"/>
      <c r="E289" s="58"/>
      <c r="F289" s="58"/>
      <c r="G289" s="58"/>
      <c r="H289" s="58">
        <f t="shared" si="5"/>
        <v>0</v>
      </c>
    </row>
    <row r="290" spans="1:8" ht="12.75">
      <c r="A290" s="48"/>
      <c r="B290" s="48"/>
      <c r="C290" s="48"/>
      <c r="D290" s="49"/>
      <c r="E290" s="58"/>
      <c r="F290" s="58"/>
      <c r="G290" s="58"/>
      <c r="H290" s="58">
        <f t="shared" si="5"/>
        <v>0</v>
      </c>
    </row>
    <row r="291" spans="1:8" ht="12.75">
      <c r="A291" s="48"/>
      <c r="B291" s="48"/>
      <c r="C291" s="48"/>
      <c r="D291" s="49"/>
      <c r="E291" s="58"/>
      <c r="F291" s="58"/>
      <c r="G291" s="58"/>
      <c r="H291" s="58">
        <f t="shared" si="5"/>
        <v>0</v>
      </c>
    </row>
    <row r="292" spans="1:8" ht="12.75">
      <c r="A292" s="48"/>
      <c r="B292" s="48"/>
      <c r="C292" s="48"/>
      <c r="D292" s="49"/>
      <c r="E292" s="58"/>
      <c r="F292" s="58"/>
      <c r="G292" s="58"/>
      <c r="H292" s="58">
        <f t="shared" si="5"/>
        <v>0</v>
      </c>
    </row>
    <row r="293" spans="1:8" ht="12.75">
      <c r="A293" s="48"/>
      <c r="B293" s="48"/>
      <c r="C293" s="48"/>
      <c r="D293" s="49"/>
      <c r="E293" s="58"/>
      <c r="F293" s="58"/>
      <c r="G293" s="58"/>
      <c r="H293" s="58">
        <f t="shared" si="5"/>
        <v>0</v>
      </c>
    </row>
    <row r="294" spans="1:8" ht="12.75">
      <c r="A294" s="48"/>
      <c r="B294" s="48"/>
      <c r="C294" s="48"/>
      <c r="D294" s="49"/>
      <c r="E294" s="58"/>
      <c r="F294" s="58"/>
      <c r="G294" s="58"/>
      <c r="H294" s="58">
        <f t="shared" si="5"/>
        <v>0</v>
      </c>
    </row>
    <row r="295" spans="1:8" ht="12.75">
      <c r="A295" s="48"/>
      <c r="B295" s="48"/>
      <c r="C295" s="48"/>
      <c r="D295" s="49"/>
      <c r="E295" s="58"/>
      <c r="F295" s="58"/>
      <c r="G295" s="58"/>
      <c r="H295" s="58">
        <f t="shared" si="5"/>
        <v>0</v>
      </c>
    </row>
    <row r="296" spans="1:8" ht="12.75">
      <c r="A296" s="48"/>
      <c r="B296" s="48"/>
      <c r="C296" s="48"/>
      <c r="D296" s="49"/>
      <c r="E296" s="58"/>
      <c r="F296" s="58"/>
      <c r="G296" s="58"/>
      <c r="H296" s="58">
        <f t="shared" si="5"/>
        <v>0</v>
      </c>
    </row>
    <row r="297" spans="1:8" ht="12.75">
      <c r="A297" s="48"/>
      <c r="B297" s="48"/>
      <c r="C297" s="48"/>
      <c r="D297" s="49"/>
      <c r="E297" s="58"/>
      <c r="F297" s="58"/>
      <c r="G297" s="58"/>
      <c r="H297" s="58">
        <f t="shared" si="5"/>
        <v>0</v>
      </c>
    </row>
    <row r="298" spans="1:8" ht="12.75">
      <c r="A298" s="48"/>
      <c r="B298" s="48"/>
      <c r="C298" s="48"/>
      <c r="D298" s="49"/>
      <c r="E298" s="58"/>
      <c r="F298" s="58"/>
      <c r="G298" s="58"/>
      <c r="H298" s="58">
        <f t="shared" si="5"/>
        <v>0</v>
      </c>
    </row>
    <row r="299" spans="1:8" ht="12.75">
      <c r="A299" s="48"/>
      <c r="B299" s="48"/>
      <c r="C299" s="48"/>
      <c r="D299" s="49"/>
      <c r="E299" s="58"/>
      <c r="F299" s="58"/>
      <c r="G299" s="58"/>
      <c r="H299" s="58">
        <f t="shared" si="5"/>
        <v>0</v>
      </c>
    </row>
    <row r="300" spans="1:8" ht="12.75">
      <c r="A300" s="48"/>
      <c r="B300" s="48"/>
      <c r="C300" s="48"/>
      <c r="D300" s="49"/>
      <c r="E300" s="58"/>
      <c r="F300" s="58"/>
      <c r="G300" s="58"/>
      <c r="H300" s="58">
        <f t="shared" si="5"/>
        <v>0</v>
      </c>
    </row>
    <row r="301" spans="1:8" ht="12.75">
      <c r="A301" s="48"/>
      <c r="B301" s="48"/>
      <c r="C301" s="48"/>
      <c r="D301" s="49"/>
      <c r="E301" s="58"/>
      <c r="F301" s="58"/>
      <c r="G301" s="58"/>
      <c r="H301" s="58">
        <f t="shared" si="5"/>
        <v>0</v>
      </c>
    </row>
    <row r="302" spans="1:8" ht="12.75">
      <c r="A302" s="48"/>
      <c r="B302" s="48"/>
      <c r="C302" s="48"/>
      <c r="D302" s="49"/>
      <c r="E302" s="58"/>
      <c r="F302" s="58"/>
      <c r="G302" s="58"/>
      <c r="H302" s="58">
        <f t="shared" si="5"/>
        <v>0</v>
      </c>
    </row>
    <row r="303" spans="1:8" ht="12.75">
      <c r="A303" s="48"/>
      <c r="B303" s="48"/>
      <c r="C303" s="48"/>
      <c r="D303" s="49"/>
      <c r="E303" s="58"/>
      <c r="F303" s="58"/>
      <c r="G303" s="58"/>
      <c r="H303" s="58">
        <f t="shared" si="5"/>
        <v>0</v>
      </c>
    </row>
    <row r="304" spans="1:8" ht="12.75">
      <c r="A304" s="48"/>
      <c r="B304" s="48"/>
      <c r="C304" s="48"/>
      <c r="D304" s="49"/>
      <c r="E304" s="58"/>
      <c r="F304" s="58"/>
      <c r="G304" s="58"/>
      <c r="H304" s="58">
        <f t="shared" si="5"/>
        <v>0</v>
      </c>
    </row>
    <row r="305" spans="1:8" ht="12.75">
      <c r="A305" s="48"/>
      <c r="B305" s="48"/>
      <c r="C305" s="48"/>
      <c r="D305" s="49"/>
      <c r="E305" s="58"/>
      <c r="F305" s="58"/>
      <c r="G305" s="58"/>
      <c r="H305" s="58">
        <f t="shared" si="5"/>
        <v>0</v>
      </c>
    </row>
    <row r="306" spans="1:8" ht="12.75">
      <c r="A306" s="48"/>
      <c r="B306" s="48"/>
      <c r="C306" s="48"/>
      <c r="D306" s="49"/>
      <c r="E306" s="58"/>
      <c r="F306" s="58"/>
      <c r="G306" s="58"/>
      <c r="H306" s="58">
        <f t="shared" si="5"/>
        <v>0</v>
      </c>
    </row>
    <row r="307" spans="1:8" ht="12.75">
      <c r="A307" s="48"/>
      <c r="B307" s="48"/>
      <c r="C307" s="48"/>
      <c r="D307" s="49"/>
      <c r="E307" s="58"/>
      <c r="F307" s="58"/>
      <c r="G307" s="58"/>
      <c r="H307" s="58">
        <f t="shared" si="5"/>
        <v>0</v>
      </c>
    </row>
    <row r="308" spans="1:8" ht="12.75">
      <c r="A308" s="48"/>
      <c r="B308" s="48"/>
      <c r="C308" s="48"/>
      <c r="D308" s="49"/>
      <c r="E308" s="58"/>
      <c r="F308" s="58"/>
      <c r="G308" s="58"/>
      <c r="H308" s="58">
        <f t="shared" si="5"/>
        <v>0</v>
      </c>
    </row>
    <row r="309" spans="1:8" ht="12.75">
      <c r="A309" s="48"/>
      <c r="B309" s="48"/>
      <c r="C309" s="48"/>
      <c r="D309" s="49"/>
      <c r="E309" s="58"/>
      <c r="F309" s="58"/>
      <c r="G309" s="58"/>
      <c r="H309" s="58">
        <f t="shared" si="5"/>
        <v>0</v>
      </c>
    </row>
    <row r="310" spans="1:8" ht="12.75">
      <c r="A310" s="48"/>
      <c r="B310" s="48"/>
      <c r="C310" s="48"/>
      <c r="D310" s="49"/>
      <c r="E310" s="58"/>
      <c r="F310" s="58"/>
      <c r="G310" s="58"/>
      <c r="H310" s="58">
        <f t="shared" si="5"/>
        <v>0</v>
      </c>
    </row>
    <row r="311" spans="1:8" ht="12.75">
      <c r="A311" s="48"/>
      <c r="B311" s="48"/>
      <c r="C311" s="48"/>
      <c r="D311" s="49"/>
      <c r="E311" s="58"/>
      <c r="F311" s="58"/>
      <c r="G311" s="58"/>
      <c r="H311" s="58">
        <f t="shared" si="5"/>
        <v>0</v>
      </c>
    </row>
    <row r="312" spans="1:8" ht="12.75">
      <c r="A312" s="48"/>
      <c r="B312" s="48"/>
      <c r="C312" s="48"/>
      <c r="D312" s="49"/>
      <c r="E312" s="58"/>
      <c r="F312" s="58"/>
      <c r="G312" s="58"/>
      <c r="H312" s="58">
        <f t="shared" si="5"/>
        <v>0</v>
      </c>
    </row>
    <row r="313" spans="1:8" ht="12.75">
      <c r="A313" s="48"/>
      <c r="B313" s="48"/>
      <c r="C313" s="48"/>
      <c r="D313" s="49"/>
      <c r="E313" s="58"/>
      <c r="F313" s="58"/>
      <c r="G313" s="58"/>
      <c r="H313" s="58">
        <f t="shared" si="5"/>
        <v>0</v>
      </c>
    </row>
    <row r="314" spans="1:8" ht="12.75">
      <c r="A314" s="48"/>
      <c r="B314" s="48"/>
      <c r="C314" s="48"/>
      <c r="D314" s="49"/>
      <c r="E314" s="58"/>
      <c r="F314" s="58"/>
      <c r="G314" s="58"/>
      <c r="H314" s="58">
        <f t="shared" si="5"/>
        <v>0</v>
      </c>
    </row>
    <row r="315" spans="1:8" ht="12.75">
      <c r="A315" s="48"/>
      <c r="B315" s="48"/>
      <c r="C315" s="48"/>
      <c r="D315" s="49"/>
      <c r="E315" s="58"/>
      <c r="F315" s="58"/>
      <c r="G315" s="58"/>
      <c r="H315" s="58">
        <f t="shared" si="5"/>
        <v>0</v>
      </c>
    </row>
    <row r="316" spans="1:8" ht="12.75">
      <c r="A316" s="48"/>
      <c r="B316" s="48"/>
      <c r="C316" s="48"/>
      <c r="D316" s="49"/>
      <c r="E316" s="58"/>
      <c r="F316" s="58"/>
      <c r="G316" s="58"/>
      <c r="H316" s="58">
        <f t="shared" si="5"/>
        <v>0</v>
      </c>
    </row>
    <row r="317" spans="1:8" ht="12.75">
      <c r="A317" s="48"/>
      <c r="B317" s="48"/>
      <c r="C317" s="48"/>
      <c r="D317" s="49"/>
      <c r="E317" s="58"/>
      <c r="F317" s="58"/>
      <c r="G317" s="58"/>
      <c r="H317" s="58">
        <f t="shared" si="5"/>
        <v>0</v>
      </c>
    </row>
    <row r="318" spans="1:8" ht="12.75">
      <c r="A318" s="48"/>
      <c r="B318" s="48"/>
      <c r="C318" s="48"/>
      <c r="D318" s="49"/>
      <c r="E318" s="58"/>
      <c r="F318" s="58"/>
      <c r="G318" s="58"/>
      <c r="H318" s="58">
        <f t="shared" si="5"/>
        <v>0</v>
      </c>
    </row>
    <row r="319" spans="1:8" ht="12.75">
      <c r="A319" s="48"/>
      <c r="B319" s="48"/>
      <c r="C319" s="48"/>
      <c r="D319" s="49"/>
      <c r="E319" s="58"/>
      <c r="F319" s="58"/>
      <c r="G319" s="58"/>
      <c r="H319" s="58">
        <f t="shared" si="5"/>
        <v>0</v>
      </c>
    </row>
    <row r="320" spans="1:8" ht="12.75">
      <c r="A320" s="48"/>
      <c r="B320" s="48"/>
      <c r="C320" s="48"/>
      <c r="D320" s="49"/>
      <c r="E320" s="58"/>
      <c r="F320" s="58"/>
      <c r="G320" s="58"/>
      <c r="H320" s="58">
        <f t="shared" si="5"/>
        <v>0</v>
      </c>
    </row>
    <row r="321" spans="1:8" ht="12.75">
      <c r="A321" s="48"/>
      <c r="B321" s="48"/>
      <c r="C321" s="48"/>
      <c r="D321" s="49"/>
      <c r="E321" s="58"/>
      <c r="F321" s="58"/>
      <c r="G321" s="58"/>
      <c r="H321" s="58">
        <f t="shared" si="5"/>
        <v>0</v>
      </c>
    </row>
    <row r="322" spans="1:8" ht="12.75">
      <c r="A322" s="48"/>
      <c r="B322" s="48"/>
      <c r="C322" s="48"/>
      <c r="D322" s="49"/>
      <c r="E322" s="58"/>
      <c r="F322" s="58"/>
      <c r="G322" s="58"/>
      <c r="H322" s="58">
        <f t="shared" si="5"/>
        <v>0</v>
      </c>
    </row>
    <row r="323" spans="1:8" ht="12.75">
      <c r="A323" s="48"/>
      <c r="B323" s="48"/>
      <c r="C323" s="48"/>
      <c r="D323" s="49"/>
      <c r="E323" s="58"/>
      <c r="F323" s="58"/>
      <c r="G323" s="58"/>
      <c r="H323" s="58">
        <f t="shared" si="5"/>
        <v>0</v>
      </c>
    </row>
    <row r="324" spans="1:8" ht="12.75">
      <c r="A324" s="48"/>
      <c r="B324" s="48"/>
      <c r="C324" s="48"/>
      <c r="D324" s="49"/>
      <c r="E324" s="58"/>
      <c r="F324" s="58"/>
      <c r="G324" s="58"/>
      <c r="H324" s="58">
        <f t="shared" si="5"/>
        <v>0</v>
      </c>
    </row>
    <row r="325" spans="1:8" ht="12.75">
      <c r="A325" s="48"/>
      <c r="B325" s="48"/>
      <c r="C325" s="48"/>
      <c r="D325" s="49"/>
      <c r="E325" s="58"/>
      <c r="F325" s="58"/>
      <c r="G325" s="58"/>
      <c r="H325" s="58">
        <f t="shared" si="5"/>
        <v>0</v>
      </c>
    </row>
    <row r="326" spans="1:8" ht="12.75">
      <c r="A326" s="48"/>
      <c r="B326" s="48"/>
      <c r="C326" s="48"/>
      <c r="D326" s="49"/>
      <c r="E326" s="58"/>
      <c r="F326" s="58"/>
      <c r="G326" s="58"/>
      <c r="H326" s="58">
        <f aca="true" t="shared" si="6" ref="H326:H389">E326+F326-G326</f>
        <v>0</v>
      </c>
    </row>
    <row r="327" spans="1:8" ht="12.75">
      <c r="A327" s="48"/>
      <c r="B327" s="48"/>
      <c r="C327" s="48"/>
      <c r="D327" s="49"/>
      <c r="E327" s="58"/>
      <c r="F327" s="58"/>
      <c r="G327" s="58"/>
      <c r="H327" s="58">
        <f t="shared" si="6"/>
        <v>0</v>
      </c>
    </row>
    <row r="328" spans="1:8" ht="12.75">
      <c r="A328" s="48"/>
      <c r="B328" s="48"/>
      <c r="C328" s="48"/>
      <c r="D328" s="49"/>
      <c r="E328" s="58"/>
      <c r="F328" s="58"/>
      <c r="G328" s="58"/>
      <c r="H328" s="58">
        <f t="shared" si="6"/>
        <v>0</v>
      </c>
    </row>
    <row r="329" spans="1:8" ht="12.75">
      <c r="A329" s="48"/>
      <c r="B329" s="48"/>
      <c r="C329" s="48"/>
      <c r="D329" s="49"/>
      <c r="E329" s="58"/>
      <c r="F329" s="58"/>
      <c r="G329" s="58"/>
      <c r="H329" s="58">
        <f t="shared" si="6"/>
        <v>0</v>
      </c>
    </row>
    <row r="330" spans="1:8" ht="12.75">
      <c r="A330" s="48"/>
      <c r="B330" s="48"/>
      <c r="C330" s="48"/>
      <c r="D330" s="49"/>
      <c r="E330" s="58"/>
      <c r="F330" s="58"/>
      <c r="G330" s="58"/>
      <c r="H330" s="58">
        <f t="shared" si="6"/>
        <v>0</v>
      </c>
    </row>
    <row r="331" spans="1:8" ht="12.75">
      <c r="A331" s="48"/>
      <c r="B331" s="48"/>
      <c r="C331" s="48"/>
      <c r="D331" s="49"/>
      <c r="E331" s="58"/>
      <c r="F331" s="58"/>
      <c r="G331" s="58"/>
      <c r="H331" s="58">
        <f t="shared" si="6"/>
        <v>0</v>
      </c>
    </row>
    <row r="332" spans="1:8" ht="12.75">
      <c r="A332" s="48"/>
      <c r="B332" s="48"/>
      <c r="C332" s="48"/>
      <c r="D332" s="49"/>
      <c r="E332" s="58"/>
      <c r="F332" s="58"/>
      <c r="G332" s="58"/>
      <c r="H332" s="58">
        <f t="shared" si="6"/>
        <v>0</v>
      </c>
    </row>
    <row r="333" spans="1:8" ht="12.75">
      <c r="A333" s="48"/>
      <c r="B333" s="48"/>
      <c r="C333" s="48"/>
      <c r="D333" s="49"/>
      <c r="E333" s="58"/>
      <c r="F333" s="58"/>
      <c r="G333" s="58"/>
      <c r="H333" s="58">
        <f t="shared" si="6"/>
        <v>0</v>
      </c>
    </row>
    <row r="334" spans="1:8" ht="12.75">
      <c r="A334" s="48"/>
      <c r="B334" s="48"/>
      <c r="C334" s="48"/>
      <c r="D334" s="49"/>
      <c r="E334" s="58"/>
      <c r="F334" s="58"/>
      <c r="G334" s="58"/>
      <c r="H334" s="58">
        <f t="shared" si="6"/>
        <v>0</v>
      </c>
    </row>
    <row r="335" spans="1:8" ht="12.75">
      <c r="A335" s="48"/>
      <c r="B335" s="48"/>
      <c r="C335" s="48"/>
      <c r="D335" s="49"/>
      <c r="E335" s="58"/>
      <c r="F335" s="58"/>
      <c r="G335" s="58"/>
      <c r="H335" s="58">
        <f t="shared" si="6"/>
        <v>0</v>
      </c>
    </row>
    <row r="336" spans="1:8" ht="12.75">
      <c r="A336" s="48"/>
      <c r="B336" s="48"/>
      <c r="C336" s="48"/>
      <c r="D336" s="49"/>
      <c r="E336" s="58"/>
      <c r="F336" s="58"/>
      <c r="G336" s="58"/>
      <c r="H336" s="58">
        <f t="shared" si="6"/>
        <v>0</v>
      </c>
    </row>
    <row r="337" spans="1:8" ht="12.75">
      <c r="A337" s="48"/>
      <c r="B337" s="48"/>
      <c r="C337" s="48"/>
      <c r="D337" s="49"/>
      <c r="E337" s="58"/>
      <c r="F337" s="58"/>
      <c r="G337" s="58"/>
      <c r="H337" s="58">
        <f t="shared" si="6"/>
        <v>0</v>
      </c>
    </row>
    <row r="338" spans="1:8" ht="12.75">
      <c r="A338" s="48"/>
      <c r="B338" s="48"/>
      <c r="C338" s="48"/>
      <c r="D338" s="49"/>
      <c r="E338" s="58"/>
      <c r="F338" s="58"/>
      <c r="G338" s="58"/>
      <c r="H338" s="58">
        <f t="shared" si="6"/>
        <v>0</v>
      </c>
    </row>
    <row r="339" spans="1:8" ht="12.75">
      <c r="A339" s="48"/>
      <c r="B339" s="48"/>
      <c r="C339" s="48"/>
      <c r="D339" s="49"/>
      <c r="E339" s="58"/>
      <c r="F339" s="58"/>
      <c r="G339" s="58"/>
      <c r="H339" s="58">
        <f t="shared" si="6"/>
        <v>0</v>
      </c>
    </row>
    <row r="340" spans="1:8" ht="12.75">
      <c r="A340" s="48"/>
      <c r="B340" s="48"/>
      <c r="C340" s="48"/>
      <c r="D340" s="49"/>
      <c r="E340" s="58"/>
      <c r="F340" s="58"/>
      <c r="G340" s="58"/>
      <c r="H340" s="58">
        <f t="shared" si="6"/>
        <v>0</v>
      </c>
    </row>
    <row r="341" spans="1:8" ht="12.75">
      <c r="A341" s="48"/>
      <c r="B341" s="48"/>
      <c r="C341" s="48"/>
      <c r="D341" s="49"/>
      <c r="E341" s="58"/>
      <c r="F341" s="58"/>
      <c r="G341" s="58"/>
      <c r="H341" s="58">
        <f t="shared" si="6"/>
        <v>0</v>
      </c>
    </row>
    <row r="342" spans="1:8" ht="12.75">
      <c r="A342" s="48"/>
      <c r="B342" s="48"/>
      <c r="C342" s="48"/>
      <c r="D342" s="49"/>
      <c r="E342" s="58"/>
      <c r="F342" s="58"/>
      <c r="G342" s="58"/>
      <c r="H342" s="58">
        <f t="shared" si="6"/>
        <v>0</v>
      </c>
    </row>
    <row r="343" spans="1:8" ht="12.75">
      <c r="A343" s="48"/>
      <c r="B343" s="48"/>
      <c r="C343" s="48"/>
      <c r="D343" s="49"/>
      <c r="E343" s="58"/>
      <c r="F343" s="58"/>
      <c r="G343" s="58"/>
      <c r="H343" s="58">
        <f t="shared" si="6"/>
        <v>0</v>
      </c>
    </row>
    <row r="344" spans="1:8" ht="12.75">
      <c r="A344" s="48"/>
      <c r="B344" s="48"/>
      <c r="C344" s="48"/>
      <c r="D344" s="49"/>
      <c r="E344" s="58"/>
      <c r="F344" s="58"/>
      <c r="G344" s="58"/>
      <c r="H344" s="58">
        <f t="shared" si="6"/>
        <v>0</v>
      </c>
    </row>
    <row r="345" spans="1:8" ht="12.75">
      <c r="A345" s="48"/>
      <c r="B345" s="48"/>
      <c r="C345" s="48"/>
      <c r="D345" s="49"/>
      <c r="E345" s="58"/>
      <c r="F345" s="58"/>
      <c r="G345" s="58"/>
      <c r="H345" s="58">
        <f t="shared" si="6"/>
        <v>0</v>
      </c>
    </row>
    <row r="346" spans="1:8" ht="12.75">
      <c r="A346" s="48"/>
      <c r="B346" s="48"/>
      <c r="C346" s="48"/>
      <c r="D346" s="49"/>
      <c r="E346" s="58"/>
      <c r="F346" s="58"/>
      <c r="G346" s="58"/>
      <c r="H346" s="58">
        <f t="shared" si="6"/>
        <v>0</v>
      </c>
    </row>
    <row r="347" spans="1:8" ht="12.75">
      <c r="A347" s="48"/>
      <c r="B347" s="48"/>
      <c r="C347" s="48"/>
      <c r="D347" s="49"/>
      <c r="E347" s="58"/>
      <c r="F347" s="58"/>
      <c r="G347" s="58"/>
      <c r="H347" s="58">
        <f t="shared" si="6"/>
        <v>0</v>
      </c>
    </row>
    <row r="348" spans="1:8" ht="12.75">
      <c r="A348" s="48"/>
      <c r="B348" s="48"/>
      <c r="C348" s="48"/>
      <c r="D348" s="49"/>
      <c r="E348" s="58"/>
      <c r="F348" s="58"/>
      <c r="G348" s="58"/>
      <c r="H348" s="58">
        <f t="shared" si="6"/>
        <v>0</v>
      </c>
    </row>
    <row r="349" spans="1:8" ht="12.75">
      <c r="A349" s="48"/>
      <c r="B349" s="48"/>
      <c r="C349" s="48"/>
      <c r="D349" s="49"/>
      <c r="E349" s="58"/>
      <c r="F349" s="58"/>
      <c r="G349" s="58"/>
      <c r="H349" s="58">
        <f t="shared" si="6"/>
        <v>0</v>
      </c>
    </row>
    <row r="350" spans="1:8" ht="12.75">
      <c r="A350" s="48"/>
      <c r="B350" s="48"/>
      <c r="C350" s="48"/>
      <c r="D350" s="49"/>
      <c r="E350" s="58"/>
      <c r="F350" s="58"/>
      <c r="G350" s="58"/>
      <c r="H350" s="58">
        <f t="shared" si="6"/>
        <v>0</v>
      </c>
    </row>
    <row r="351" spans="1:8" ht="12.75">
      <c r="A351" s="48"/>
      <c r="B351" s="48"/>
      <c r="C351" s="48"/>
      <c r="D351" s="49"/>
      <c r="E351" s="58"/>
      <c r="F351" s="58"/>
      <c r="G351" s="58"/>
      <c r="H351" s="58">
        <f t="shared" si="6"/>
        <v>0</v>
      </c>
    </row>
    <row r="352" spans="1:8" ht="12.75">
      <c r="A352" s="48"/>
      <c r="B352" s="48"/>
      <c r="C352" s="48"/>
      <c r="D352" s="49"/>
      <c r="E352" s="58"/>
      <c r="F352" s="58"/>
      <c r="G352" s="58"/>
      <c r="H352" s="58">
        <f t="shared" si="6"/>
        <v>0</v>
      </c>
    </row>
    <row r="353" spans="1:8" ht="12.75">
      <c r="A353" s="48"/>
      <c r="B353" s="48"/>
      <c r="C353" s="48"/>
      <c r="D353" s="49"/>
      <c r="E353" s="58"/>
      <c r="F353" s="58"/>
      <c r="G353" s="58"/>
      <c r="H353" s="58">
        <f t="shared" si="6"/>
        <v>0</v>
      </c>
    </row>
    <row r="354" spans="1:8" ht="12.75">
      <c r="A354" s="48"/>
      <c r="B354" s="48"/>
      <c r="C354" s="48"/>
      <c r="D354" s="49"/>
      <c r="E354" s="58"/>
      <c r="F354" s="58"/>
      <c r="G354" s="58"/>
      <c r="H354" s="58">
        <f t="shared" si="6"/>
        <v>0</v>
      </c>
    </row>
    <row r="355" spans="1:8" ht="12.75">
      <c r="A355" s="48"/>
      <c r="B355" s="48"/>
      <c r="C355" s="48"/>
      <c r="D355" s="49"/>
      <c r="E355" s="58"/>
      <c r="F355" s="58"/>
      <c r="G355" s="58"/>
      <c r="H355" s="58">
        <f t="shared" si="6"/>
        <v>0</v>
      </c>
    </row>
    <row r="356" spans="1:8" ht="12.75">
      <c r="A356" s="48"/>
      <c r="B356" s="48"/>
      <c r="C356" s="48"/>
      <c r="D356" s="49"/>
      <c r="E356" s="58"/>
      <c r="F356" s="58"/>
      <c r="G356" s="58"/>
      <c r="H356" s="58">
        <f t="shared" si="6"/>
        <v>0</v>
      </c>
    </row>
    <row r="357" spans="1:8" ht="12.75">
      <c r="A357" s="48"/>
      <c r="B357" s="48"/>
      <c r="C357" s="48"/>
      <c r="D357" s="49"/>
      <c r="E357" s="58"/>
      <c r="F357" s="58"/>
      <c r="G357" s="58"/>
      <c r="H357" s="58">
        <f t="shared" si="6"/>
        <v>0</v>
      </c>
    </row>
    <row r="358" spans="1:8" ht="12.75">
      <c r="A358" s="48"/>
      <c r="B358" s="48"/>
      <c r="C358" s="48"/>
      <c r="D358" s="49"/>
      <c r="E358" s="58"/>
      <c r="F358" s="58"/>
      <c r="G358" s="58"/>
      <c r="H358" s="58">
        <f t="shared" si="6"/>
        <v>0</v>
      </c>
    </row>
    <row r="359" spans="1:8" ht="12.75">
      <c r="A359" s="48"/>
      <c r="B359" s="48"/>
      <c r="C359" s="48"/>
      <c r="D359" s="49"/>
      <c r="E359" s="58"/>
      <c r="F359" s="58"/>
      <c r="G359" s="58"/>
      <c r="H359" s="58">
        <f t="shared" si="6"/>
        <v>0</v>
      </c>
    </row>
    <row r="360" spans="1:8" ht="12.75">
      <c r="A360" s="48"/>
      <c r="B360" s="48"/>
      <c r="C360" s="48"/>
      <c r="D360" s="49"/>
      <c r="E360" s="58"/>
      <c r="F360" s="58"/>
      <c r="G360" s="58"/>
      <c r="H360" s="58">
        <f t="shared" si="6"/>
        <v>0</v>
      </c>
    </row>
    <row r="361" spans="1:8" ht="12.75">
      <c r="A361" s="48"/>
      <c r="B361" s="48"/>
      <c r="C361" s="48"/>
      <c r="D361" s="49"/>
      <c r="E361" s="58"/>
      <c r="F361" s="58"/>
      <c r="G361" s="58"/>
      <c r="H361" s="58">
        <f t="shared" si="6"/>
        <v>0</v>
      </c>
    </row>
    <row r="362" spans="1:8" ht="12.75">
      <c r="A362" s="48"/>
      <c r="B362" s="48"/>
      <c r="C362" s="48"/>
      <c r="D362" s="49"/>
      <c r="E362" s="58"/>
      <c r="F362" s="58"/>
      <c r="G362" s="58"/>
      <c r="H362" s="58">
        <f t="shared" si="6"/>
        <v>0</v>
      </c>
    </row>
    <row r="363" spans="1:8" ht="12.75">
      <c r="A363" s="48"/>
      <c r="B363" s="48"/>
      <c r="C363" s="48"/>
      <c r="D363" s="49"/>
      <c r="E363" s="58"/>
      <c r="F363" s="58"/>
      <c r="G363" s="58"/>
      <c r="H363" s="58">
        <f t="shared" si="6"/>
        <v>0</v>
      </c>
    </row>
    <row r="364" spans="1:8" ht="12.75">
      <c r="A364" s="48"/>
      <c r="B364" s="48"/>
      <c r="C364" s="48"/>
      <c r="D364" s="49"/>
      <c r="E364" s="58"/>
      <c r="F364" s="58"/>
      <c r="G364" s="58"/>
      <c r="H364" s="58">
        <f t="shared" si="6"/>
        <v>0</v>
      </c>
    </row>
    <row r="365" spans="1:8" ht="12.75">
      <c r="A365" s="48"/>
      <c r="B365" s="48"/>
      <c r="C365" s="48"/>
      <c r="D365" s="49"/>
      <c r="E365" s="58"/>
      <c r="F365" s="58"/>
      <c r="G365" s="58"/>
      <c r="H365" s="58">
        <f t="shared" si="6"/>
        <v>0</v>
      </c>
    </row>
    <row r="366" spans="1:8" ht="12.75">
      <c r="A366" s="48"/>
      <c r="B366" s="48"/>
      <c r="C366" s="48"/>
      <c r="D366" s="49"/>
      <c r="E366" s="58"/>
      <c r="F366" s="58"/>
      <c r="G366" s="58"/>
      <c r="H366" s="58">
        <f t="shared" si="6"/>
        <v>0</v>
      </c>
    </row>
    <row r="367" spans="1:8" ht="12.75">
      <c r="A367" s="48"/>
      <c r="B367" s="48"/>
      <c r="C367" s="48"/>
      <c r="D367" s="49"/>
      <c r="E367" s="58"/>
      <c r="F367" s="58"/>
      <c r="G367" s="58"/>
      <c r="H367" s="58">
        <f t="shared" si="6"/>
        <v>0</v>
      </c>
    </row>
    <row r="368" spans="1:8" ht="12.75">
      <c r="A368" s="48"/>
      <c r="B368" s="48"/>
      <c r="C368" s="48"/>
      <c r="D368" s="49"/>
      <c r="E368" s="58"/>
      <c r="F368" s="58"/>
      <c r="G368" s="58"/>
      <c r="H368" s="58">
        <f t="shared" si="6"/>
        <v>0</v>
      </c>
    </row>
    <row r="369" spans="1:8" ht="12.75">
      <c r="A369" s="48"/>
      <c r="B369" s="48"/>
      <c r="C369" s="48"/>
      <c r="D369" s="49"/>
      <c r="E369" s="58"/>
      <c r="F369" s="58"/>
      <c r="G369" s="58"/>
      <c r="H369" s="58">
        <f t="shared" si="6"/>
        <v>0</v>
      </c>
    </row>
    <row r="370" spans="1:8" ht="12.75">
      <c r="A370" s="48"/>
      <c r="B370" s="48"/>
      <c r="C370" s="48"/>
      <c r="D370" s="49"/>
      <c r="E370" s="58"/>
      <c r="F370" s="58"/>
      <c r="G370" s="58"/>
      <c r="H370" s="58">
        <f t="shared" si="6"/>
        <v>0</v>
      </c>
    </row>
    <row r="371" spans="1:8" ht="12.75">
      <c r="A371" s="48"/>
      <c r="B371" s="48"/>
      <c r="C371" s="48"/>
      <c r="D371" s="49"/>
      <c r="E371" s="58"/>
      <c r="F371" s="58"/>
      <c r="G371" s="58"/>
      <c r="H371" s="58">
        <f t="shared" si="6"/>
        <v>0</v>
      </c>
    </row>
    <row r="372" spans="1:8" ht="12.75">
      <c r="A372" s="48"/>
      <c r="B372" s="48"/>
      <c r="C372" s="48"/>
      <c r="D372" s="49"/>
      <c r="E372" s="58"/>
      <c r="F372" s="58"/>
      <c r="G372" s="58"/>
      <c r="H372" s="58">
        <f t="shared" si="6"/>
        <v>0</v>
      </c>
    </row>
    <row r="373" spans="1:8" ht="12.75">
      <c r="A373" s="48"/>
      <c r="B373" s="48"/>
      <c r="C373" s="48"/>
      <c r="D373" s="49"/>
      <c r="E373" s="58"/>
      <c r="F373" s="58"/>
      <c r="G373" s="58"/>
      <c r="H373" s="58">
        <f t="shared" si="6"/>
        <v>0</v>
      </c>
    </row>
    <row r="374" spans="1:8" ht="12.75">
      <c r="A374" s="48"/>
      <c r="B374" s="48"/>
      <c r="C374" s="48"/>
      <c r="D374" s="49"/>
      <c r="E374" s="58"/>
      <c r="F374" s="58"/>
      <c r="G374" s="58"/>
      <c r="H374" s="58">
        <f t="shared" si="6"/>
        <v>0</v>
      </c>
    </row>
    <row r="375" spans="1:8" ht="12.75">
      <c r="A375" s="48"/>
      <c r="B375" s="48"/>
      <c r="C375" s="48"/>
      <c r="D375" s="49"/>
      <c r="E375" s="58"/>
      <c r="F375" s="58"/>
      <c r="G375" s="58"/>
      <c r="H375" s="58">
        <f t="shared" si="6"/>
        <v>0</v>
      </c>
    </row>
    <row r="376" spans="1:8" ht="12.75">
      <c r="A376" s="48"/>
      <c r="B376" s="48"/>
      <c r="C376" s="48"/>
      <c r="D376" s="49"/>
      <c r="E376" s="58"/>
      <c r="F376" s="58"/>
      <c r="G376" s="58"/>
      <c r="H376" s="58">
        <f t="shared" si="6"/>
        <v>0</v>
      </c>
    </row>
    <row r="377" spans="1:8" ht="12.75">
      <c r="A377" s="48"/>
      <c r="B377" s="48"/>
      <c r="C377" s="48"/>
      <c r="D377" s="49"/>
      <c r="E377" s="58"/>
      <c r="F377" s="58"/>
      <c r="G377" s="58"/>
      <c r="H377" s="58">
        <f t="shared" si="6"/>
        <v>0</v>
      </c>
    </row>
    <row r="378" spans="1:8" ht="12.75">
      <c r="A378" s="48"/>
      <c r="B378" s="48"/>
      <c r="C378" s="48"/>
      <c r="D378" s="49"/>
      <c r="E378" s="58"/>
      <c r="F378" s="58"/>
      <c r="G378" s="58"/>
      <c r="H378" s="58">
        <f t="shared" si="6"/>
        <v>0</v>
      </c>
    </row>
    <row r="379" spans="1:8" ht="12.75">
      <c r="A379" s="48"/>
      <c r="B379" s="48"/>
      <c r="C379" s="48"/>
      <c r="D379" s="49"/>
      <c r="E379" s="58"/>
      <c r="F379" s="58"/>
      <c r="G379" s="58"/>
      <c r="H379" s="58">
        <f t="shared" si="6"/>
        <v>0</v>
      </c>
    </row>
    <row r="380" spans="1:8" ht="12.75">
      <c r="A380" s="48"/>
      <c r="B380" s="48"/>
      <c r="C380" s="48"/>
      <c r="D380" s="49"/>
      <c r="E380" s="58"/>
      <c r="F380" s="58"/>
      <c r="G380" s="58"/>
      <c r="H380" s="58">
        <f t="shared" si="6"/>
        <v>0</v>
      </c>
    </row>
    <row r="381" spans="1:8" ht="12.75">
      <c r="A381" s="48"/>
      <c r="B381" s="48"/>
      <c r="C381" s="48"/>
      <c r="D381" s="49"/>
      <c r="E381" s="58"/>
      <c r="F381" s="58"/>
      <c r="G381" s="58"/>
      <c r="H381" s="58">
        <f t="shared" si="6"/>
        <v>0</v>
      </c>
    </row>
    <row r="382" spans="1:8" ht="12.75">
      <c r="A382" s="48"/>
      <c r="B382" s="48"/>
      <c r="C382" s="48"/>
      <c r="D382" s="49"/>
      <c r="E382" s="58"/>
      <c r="F382" s="58"/>
      <c r="G382" s="58"/>
      <c r="H382" s="58">
        <f t="shared" si="6"/>
        <v>0</v>
      </c>
    </row>
    <row r="383" spans="1:8" ht="12.75">
      <c r="A383" s="48"/>
      <c r="B383" s="48"/>
      <c r="C383" s="48"/>
      <c r="D383" s="49"/>
      <c r="E383" s="58"/>
      <c r="F383" s="58"/>
      <c r="G383" s="58"/>
      <c r="H383" s="58">
        <f t="shared" si="6"/>
        <v>0</v>
      </c>
    </row>
    <row r="384" spans="1:8" ht="12.75">
      <c r="A384" s="48"/>
      <c r="B384" s="48"/>
      <c r="C384" s="48"/>
      <c r="D384" s="49"/>
      <c r="E384" s="58"/>
      <c r="F384" s="58"/>
      <c r="G384" s="58"/>
      <c r="H384" s="58">
        <f t="shared" si="6"/>
        <v>0</v>
      </c>
    </row>
    <row r="385" spans="1:8" ht="12.75">
      <c r="A385" s="48"/>
      <c r="B385" s="48"/>
      <c r="C385" s="48"/>
      <c r="D385" s="49"/>
      <c r="E385" s="58"/>
      <c r="F385" s="58"/>
      <c r="G385" s="58"/>
      <c r="H385" s="58">
        <f t="shared" si="6"/>
        <v>0</v>
      </c>
    </row>
    <row r="386" spans="1:8" ht="12.75">
      <c r="A386" s="48"/>
      <c r="B386" s="48"/>
      <c r="C386" s="48"/>
      <c r="D386" s="49"/>
      <c r="E386" s="58"/>
      <c r="F386" s="58"/>
      <c r="G386" s="58"/>
      <c r="H386" s="58">
        <f t="shared" si="6"/>
        <v>0</v>
      </c>
    </row>
    <row r="387" spans="1:8" ht="12.75">
      <c r="A387" s="48"/>
      <c r="B387" s="48"/>
      <c r="C387" s="48"/>
      <c r="D387" s="49"/>
      <c r="E387" s="58"/>
      <c r="F387" s="58"/>
      <c r="G387" s="58"/>
      <c r="H387" s="58">
        <f t="shared" si="6"/>
        <v>0</v>
      </c>
    </row>
    <row r="388" spans="1:8" ht="12.75">
      <c r="A388" s="48"/>
      <c r="B388" s="48"/>
      <c r="C388" s="48"/>
      <c r="D388" s="49"/>
      <c r="E388" s="58"/>
      <c r="F388" s="58"/>
      <c r="G388" s="58"/>
      <c r="H388" s="58">
        <f t="shared" si="6"/>
        <v>0</v>
      </c>
    </row>
    <row r="389" spans="1:8" ht="12.75">
      <c r="A389" s="48"/>
      <c r="B389" s="48"/>
      <c r="C389" s="48"/>
      <c r="D389" s="49"/>
      <c r="E389" s="58"/>
      <c r="F389" s="58"/>
      <c r="G389" s="58"/>
      <c r="H389" s="58">
        <f t="shared" si="6"/>
        <v>0</v>
      </c>
    </row>
    <row r="390" spans="1:8" ht="12.75">
      <c r="A390" s="48"/>
      <c r="B390" s="48"/>
      <c r="C390" s="48"/>
      <c r="D390" s="49"/>
      <c r="E390" s="58"/>
      <c r="F390" s="58"/>
      <c r="G390" s="58"/>
      <c r="H390" s="58">
        <f aca="true" t="shared" si="7" ref="H390:H453">E390+F390-G390</f>
        <v>0</v>
      </c>
    </row>
    <row r="391" spans="1:8" ht="12.75">
      <c r="A391" s="48"/>
      <c r="B391" s="48"/>
      <c r="C391" s="48"/>
      <c r="D391" s="49"/>
      <c r="E391" s="58"/>
      <c r="F391" s="58"/>
      <c r="G391" s="58"/>
      <c r="H391" s="58">
        <f t="shared" si="7"/>
        <v>0</v>
      </c>
    </row>
    <row r="392" spans="1:8" ht="12.75">
      <c r="A392" s="48"/>
      <c r="B392" s="48"/>
      <c r="C392" s="48"/>
      <c r="D392" s="49"/>
      <c r="E392" s="58"/>
      <c r="F392" s="58"/>
      <c r="G392" s="58"/>
      <c r="H392" s="58">
        <f t="shared" si="7"/>
        <v>0</v>
      </c>
    </row>
    <row r="393" spans="1:8" ht="12.75">
      <c r="A393" s="48"/>
      <c r="B393" s="48"/>
      <c r="C393" s="48"/>
      <c r="D393" s="49"/>
      <c r="E393" s="58"/>
      <c r="F393" s="58"/>
      <c r="G393" s="58"/>
      <c r="H393" s="58">
        <f t="shared" si="7"/>
        <v>0</v>
      </c>
    </row>
    <row r="394" spans="1:8" ht="12.75">
      <c r="A394" s="48"/>
      <c r="B394" s="48"/>
      <c r="C394" s="48"/>
      <c r="D394" s="49"/>
      <c r="E394" s="58"/>
      <c r="F394" s="58"/>
      <c r="G394" s="58"/>
      <c r="H394" s="58">
        <f t="shared" si="7"/>
        <v>0</v>
      </c>
    </row>
    <row r="395" spans="1:8" ht="12.75">
      <c r="A395" s="48"/>
      <c r="B395" s="48"/>
      <c r="C395" s="48"/>
      <c r="D395" s="49"/>
      <c r="E395" s="58"/>
      <c r="F395" s="58"/>
      <c r="G395" s="58"/>
      <c r="H395" s="58">
        <f t="shared" si="7"/>
        <v>0</v>
      </c>
    </row>
    <row r="396" spans="1:8" ht="12.75">
      <c r="A396" s="48"/>
      <c r="B396" s="48"/>
      <c r="C396" s="48"/>
      <c r="D396" s="49"/>
      <c r="E396" s="58"/>
      <c r="F396" s="58"/>
      <c r="G396" s="58"/>
      <c r="H396" s="58">
        <f t="shared" si="7"/>
        <v>0</v>
      </c>
    </row>
    <row r="397" spans="1:8" ht="12.75">
      <c r="A397" s="48"/>
      <c r="B397" s="48"/>
      <c r="C397" s="48"/>
      <c r="D397" s="49"/>
      <c r="E397" s="58"/>
      <c r="F397" s="58"/>
      <c r="G397" s="58"/>
      <c r="H397" s="58">
        <f t="shared" si="7"/>
        <v>0</v>
      </c>
    </row>
    <row r="398" spans="1:8" ht="12.75">
      <c r="A398" s="48"/>
      <c r="B398" s="48"/>
      <c r="C398" s="48"/>
      <c r="D398" s="49"/>
      <c r="E398" s="58"/>
      <c r="F398" s="58"/>
      <c r="G398" s="58"/>
      <c r="H398" s="58">
        <f t="shared" si="7"/>
        <v>0</v>
      </c>
    </row>
    <row r="399" spans="1:8" ht="12.75">
      <c r="A399" s="48"/>
      <c r="B399" s="48"/>
      <c r="C399" s="48"/>
      <c r="D399" s="49"/>
      <c r="E399" s="58"/>
      <c r="F399" s="58"/>
      <c r="G399" s="58"/>
      <c r="H399" s="58">
        <f t="shared" si="7"/>
        <v>0</v>
      </c>
    </row>
    <row r="400" spans="1:8" ht="12.75">
      <c r="A400" s="48"/>
      <c r="B400" s="48"/>
      <c r="C400" s="48"/>
      <c r="D400" s="49"/>
      <c r="E400" s="58"/>
      <c r="F400" s="58"/>
      <c r="G400" s="58"/>
      <c r="H400" s="58">
        <f t="shared" si="7"/>
        <v>0</v>
      </c>
    </row>
    <row r="401" spans="1:8" ht="12.75">
      <c r="A401" s="48"/>
      <c r="B401" s="48"/>
      <c r="C401" s="48"/>
      <c r="D401" s="49"/>
      <c r="E401" s="58"/>
      <c r="F401" s="58"/>
      <c r="G401" s="58"/>
      <c r="H401" s="58">
        <f t="shared" si="7"/>
        <v>0</v>
      </c>
    </row>
    <row r="402" spans="1:8" ht="12.75">
      <c r="A402" s="48"/>
      <c r="B402" s="48"/>
      <c r="C402" s="48"/>
      <c r="D402" s="49"/>
      <c r="E402" s="58"/>
      <c r="F402" s="58"/>
      <c r="G402" s="58"/>
      <c r="H402" s="58">
        <f t="shared" si="7"/>
        <v>0</v>
      </c>
    </row>
    <row r="403" spans="1:8" ht="12.75">
      <c r="A403" s="48"/>
      <c r="B403" s="48"/>
      <c r="C403" s="48"/>
      <c r="D403" s="49"/>
      <c r="E403" s="58"/>
      <c r="F403" s="58"/>
      <c r="G403" s="58"/>
      <c r="H403" s="58">
        <f t="shared" si="7"/>
        <v>0</v>
      </c>
    </row>
    <row r="404" spans="1:8" ht="12.75">
      <c r="A404" s="48"/>
      <c r="B404" s="48"/>
      <c r="C404" s="48"/>
      <c r="D404" s="49"/>
      <c r="E404" s="58"/>
      <c r="F404" s="58"/>
      <c r="G404" s="58"/>
      <c r="H404" s="58">
        <f t="shared" si="7"/>
        <v>0</v>
      </c>
    </row>
    <row r="405" spans="1:8" ht="12.75">
      <c r="A405" s="48"/>
      <c r="B405" s="48"/>
      <c r="C405" s="48"/>
      <c r="D405" s="49"/>
      <c r="E405" s="58"/>
      <c r="F405" s="58"/>
      <c r="G405" s="58"/>
      <c r="H405" s="58">
        <f t="shared" si="7"/>
        <v>0</v>
      </c>
    </row>
    <row r="406" spans="1:8" ht="12.75">
      <c r="A406" s="48"/>
      <c r="B406" s="48"/>
      <c r="C406" s="48"/>
      <c r="D406" s="49"/>
      <c r="E406" s="58"/>
      <c r="F406" s="58"/>
      <c r="G406" s="58"/>
      <c r="H406" s="58">
        <f t="shared" si="7"/>
        <v>0</v>
      </c>
    </row>
    <row r="407" spans="1:8" ht="12.75">
      <c r="A407" s="48"/>
      <c r="B407" s="48"/>
      <c r="C407" s="48"/>
      <c r="D407" s="49"/>
      <c r="E407" s="58"/>
      <c r="F407" s="58"/>
      <c r="G407" s="58"/>
      <c r="H407" s="58">
        <f t="shared" si="7"/>
        <v>0</v>
      </c>
    </row>
    <row r="408" spans="1:8" ht="12.75">
      <c r="A408" s="48"/>
      <c r="B408" s="48"/>
      <c r="C408" s="48"/>
      <c r="D408" s="49"/>
      <c r="E408" s="58"/>
      <c r="F408" s="58"/>
      <c r="G408" s="58"/>
      <c r="H408" s="58">
        <f t="shared" si="7"/>
        <v>0</v>
      </c>
    </row>
    <row r="409" spans="1:8" ht="12.75">
      <c r="A409" s="48"/>
      <c r="B409" s="48"/>
      <c r="C409" s="48"/>
      <c r="D409" s="49"/>
      <c r="E409" s="58"/>
      <c r="F409" s="58"/>
      <c r="G409" s="58"/>
      <c r="H409" s="58">
        <f t="shared" si="7"/>
        <v>0</v>
      </c>
    </row>
    <row r="410" spans="1:8" ht="12.75">
      <c r="A410" s="48"/>
      <c r="B410" s="48"/>
      <c r="C410" s="48"/>
      <c r="D410" s="49"/>
      <c r="E410" s="58"/>
      <c r="F410" s="58"/>
      <c r="G410" s="58"/>
      <c r="H410" s="58">
        <f t="shared" si="7"/>
        <v>0</v>
      </c>
    </row>
    <row r="411" spans="1:8" ht="12.75">
      <c r="A411" s="48"/>
      <c r="B411" s="48"/>
      <c r="C411" s="48"/>
      <c r="D411" s="49"/>
      <c r="E411" s="58"/>
      <c r="F411" s="58"/>
      <c r="G411" s="58"/>
      <c r="H411" s="58">
        <f t="shared" si="7"/>
        <v>0</v>
      </c>
    </row>
    <row r="412" spans="1:8" ht="12.75">
      <c r="A412" s="48"/>
      <c r="B412" s="48"/>
      <c r="C412" s="48"/>
      <c r="D412" s="49"/>
      <c r="E412" s="58"/>
      <c r="F412" s="58"/>
      <c r="G412" s="58"/>
      <c r="H412" s="58">
        <f t="shared" si="7"/>
        <v>0</v>
      </c>
    </row>
    <row r="413" spans="1:8" ht="12.75">
      <c r="A413" s="48"/>
      <c r="B413" s="48"/>
      <c r="C413" s="48"/>
      <c r="D413" s="49"/>
      <c r="E413" s="58"/>
      <c r="F413" s="58"/>
      <c r="G413" s="58"/>
      <c r="H413" s="58">
        <f t="shared" si="7"/>
        <v>0</v>
      </c>
    </row>
    <row r="414" spans="1:8" ht="12.75">
      <c r="A414" s="48"/>
      <c r="B414" s="48"/>
      <c r="C414" s="48"/>
      <c r="D414" s="49"/>
      <c r="E414" s="58"/>
      <c r="F414" s="58"/>
      <c r="G414" s="58"/>
      <c r="H414" s="58">
        <f t="shared" si="7"/>
        <v>0</v>
      </c>
    </row>
    <row r="415" spans="1:8" ht="12.75">
      <c r="A415" s="48"/>
      <c r="B415" s="48"/>
      <c r="C415" s="48"/>
      <c r="D415" s="49"/>
      <c r="E415" s="58"/>
      <c r="F415" s="58"/>
      <c r="G415" s="58"/>
      <c r="H415" s="58">
        <f t="shared" si="7"/>
        <v>0</v>
      </c>
    </row>
    <row r="416" spans="1:8" ht="12.75">
      <c r="A416" s="48"/>
      <c r="B416" s="48"/>
      <c r="C416" s="48"/>
      <c r="D416" s="49"/>
      <c r="E416" s="58"/>
      <c r="F416" s="58"/>
      <c r="G416" s="58"/>
      <c r="H416" s="58">
        <f t="shared" si="7"/>
        <v>0</v>
      </c>
    </row>
    <row r="417" spans="1:8" ht="12.75">
      <c r="A417" s="48"/>
      <c r="B417" s="48"/>
      <c r="C417" s="48"/>
      <c r="D417" s="49"/>
      <c r="E417" s="58"/>
      <c r="F417" s="58"/>
      <c r="G417" s="58"/>
      <c r="H417" s="58">
        <f t="shared" si="7"/>
        <v>0</v>
      </c>
    </row>
    <row r="418" spans="1:8" ht="12.75">
      <c r="A418" s="48"/>
      <c r="B418" s="48"/>
      <c r="C418" s="48"/>
      <c r="D418" s="49"/>
      <c r="E418" s="58"/>
      <c r="F418" s="58"/>
      <c r="G418" s="58"/>
      <c r="H418" s="58">
        <f t="shared" si="7"/>
        <v>0</v>
      </c>
    </row>
    <row r="419" spans="1:8" ht="12.75">
      <c r="A419" s="48"/>
      <c r="B419" s="48"/>
      <c r="C419" s="48"/>
      <c r="D419" s="49"/>
      <c r="E419" s="58"/>
      <c r="F419" s="58"/>
      <c r="G419" s="58"/>
      <c r="H419" s="58">
        <f t="shared" si="7"/>
        <v>0</v>
      </c>
    </row>
    <row r="420" spans="1:8" ht="12.75">
      <c r="A420" s="48"/>
      <c r="B420" s="48"/>
      <c r="C420" s="48"/>
      <c r="D420" s="49"/>
      <c r="E420" s="58"/>
      <c r="F420" s="58"/>
      <c r="G420" s="58"/>
      <c r="H420" s="58">
        <f t="shared" si="7"/>
        <v>0</v>
      </c>
    </row>
    <row r="421" spans="1:8" ht="12.75">
      <c r="A421" s="48"/>
      <c r="B421" s="48"/>
      <c r="C421" s="48"/>
      <c r="D421" s="49"/>
      <c r="E421" s="58"/>
      <c r="F421" s="58"/>
      <c r="G421" s="58"/>
      <c r="H421" s="58">
        <f t="shared" si="7"/>
        <v>0</v>
      </c>
    </row>
    <row r="422" spans="1:8" ht="12.75">
      <c r="A422" s="48"/>
      <c r="B422" s="48"/>
      <c r="C422" s="48"/>
      <c r="D422" s="49"/>
      <c r="E422" s="58"/>
      <c r="F422" s="58"/>
      <c r="G422" s="58"/>
      <c r="H422" s="58">
        <f t="shared" si="7"/>
        <v>0</v>
      </c>
    </row>
    <row r="423" spans="1:8" ht="12.75">
      <c r="A423" s="48"/>
      <c r="B423" s="48"/>
      <c r="C423" s="48"/>
      <c r="D423" s="49"/>
      <c r="E423" s="58"/>
      <c r="F423" s="58"/>
      <c r="G423" s="58"/>
      <c r="H423" s="58">
        <f t="shared" si="7"/>
        <v>0</v>
      </c>
    </row>
    <row r="424" spans="1:8" ht="12.75">
      <c r="A424" s="48"/>
      <c r="B424" s="48"/>
      <c r="C424" s="48"/>
      <c r="D424" s="49"/>
      <c r="E424" s="58"/>
      <c r="F424" s="58"/>
      <c r="G424" s="58"/>
      <c r="H424" s="58">
        <f t="shared" si="7"/>
        <v>0</v>
      </c>
    </row>
    <row r="425" spans="1:8" ht="12.75">
      <c r="A425" s="48"/>
      <c r="B425" s="48"/>
      <c r="C425" s="48"/>
      <c r="D425" s="49"/>
      <c r="E425" s="58"/>
      <c r="F425" s="58"/>
      <c r="G425" s="58"/>
      <c r="H425" s="58">
        <f t="shared" si="7"/>
        <v>0</v>
      </c>
    </row>
    <row r="426" spans="1:8" ht="12.75">
      <c r="A426" s="48"/>
      <c r="B426" s="48"/>
      <c r="C426" s="48"/>
      <c r="D426" s="49"/>
      <c r="E426" s="58"/>
      <c r="F426" s="58"/>
      <c r="G426" s="58"/>
      <c r="H426" s="58">
        <f t="shared" si="7"/>
        <v>0</v>
      </c>
    </row>
    <row r="427" spans="1:8" ht="12.75">
      <c r="A427" s="48"/>
      <c r="B427" s="48"/>
      <c r="C427" s="48"/>
      <c r="D427" s="49"/>
      <c r="E427" s="58"/>
      <c r="F427" s="58"/>
      <c r="G427" s="58"/>
      <c r="H427" s="58">
        <f t="shared" si="7"/>
        <v>0</v>
      </c>
    </row>
    <row r="428" spans="1:8" ht="12.75">
      <c r="A428" s="48"/>
      <c r="B428" s="48"/>
      <c r="C428" s="48"/>
      <c r="D428" s="49"/>
      <c r="E428" s="58"/>
      <c r="F428" s="58"/>
      <c r="G428" s="58"/>
      <c r="H428" s="58">
        <f t="shared" si="7"/>
        <v>0</v>
      </c>
    </row>
    <row r="429" spans="1:8" ht="12.75">
      <c r="A429" s="48"/>
      <c r="B429" s="48"/>
      <c r="C429" s="48"/>
      <c r="D429" s="49"/>
      <c r="E429" s="58"/>
      <c r="F429" s="58"/>
      <c r="G429" s="58"/>
      <c r="H429" s="58">
        <f t="shared" si="7"/>
        <v>0</v>
      </c>
    </row>
    <row r="430" spans="1:8" ht="12.75">
      <c r="A430" s="48"/>
      <c r="B430" s="48"/>
      <c r="C430" s="48"/>
      <c r="D430" s="49"/>
      <c r="E430" s="58"/>
      <c r="F430" s="58"/>
      <c r="G430" s="58"/>
      <c r="H430" s="58">
        <f t="shared" si="7"/>
        <v>0</v>
      </c>
    </row>
    <row r="431" spans="1:8" ht="12.75">
      <c r="A431" s="48"/>
      <c r="B431" s="48"/>
      <c r="C431" s="48"/>
      <c r="D431" s="49"/>
      <c r="E431" s="58"/>
      <c r="F431" s="58"/>
      <c r="G431" s="58"/>
      <c r="H431" s="58">
        <f t="shared" si="7"/>
        <v>0</v>
      </c>
    </row>
    <row r="432" spans="1:8" ht="12.75">
      <c r="A432" s="48"/>
      <c r="B432" s="48"/>
      <c r="C432" s="48"/>
      <c r="D432" s="49"/>
      <c r="E432" s="58"/>
      <c r="F432" s="58"/>
      <c r="G432" s="58"/>
      <c r="H432" s="58">
        <f t="shared" si="7"/>
        <v>0</v>
      </c>
    </row>
    <row r="433" spans="1:8" ht="12.75">
      <c r="A433" s="48"/>
      <c r="B433" s="48"/>
      <c r="C433" s="48"/>
      <c r="D433" s="49"/>
      <c r="E433" s="58"/>
      <c r="F433" s="58"/>
      <c r="G433" s="58"/>
      <c r="H433" s="58">
        <f t="shared" si="7"/>
        <v>0</v>
      </c>
    </row>
    <row r="434" spans="1:8" ht="12.75">
      <c r="A434" s="48"/>
      <c r="B434" s="48"/>
      <c r="C434" s="48"/>
      <c r="D434" s="49"/>
      <c r="E434" s="58"/>
      <c r="F434" s="58"/>
      <c r="G434" s="58"/>
      <c r="H434" s="58">
        <f t="shared" si="7"/>
        <v>0</v>
      </c>
    </row>
    <row r="435" spans="1:8" ht="12.75">
      <c r="A435" s="48"/>
      <c r="B435" s="48"/>
      <c r="C435" s="48"/>
      <c r="D435" s="49"/>
      <c r="E435" s="58"/>
      <c r="F435" s="58"/>
      <c r="G435" s="58"/>
      <c r="H435" s="58">
        <f t="shared" si="7"/>
        <v>0</v>
      </c>
    </row>
    <row r="436" spans="1:8" ht="12.75">
      <c r="A436" s="48"/>
      <c r="B436" s="48"/>
      <c r="C436" s="48"/>
      <c r="D436" s="49"/>
      <c r="E436" s="58"/>
      <c r="F436" s="58"/>
      <c r="G436" s="58"/>
      <c r="H436" s="58">
        <f t="shared" si="7"/>
        <v>0</v>
      </c>
    </row>
    <row r="437" spans="1:8" ht="12.75">
      <c r="A437" s="48"/>
      <c r="B437" s="48"/>
      <c r="C437" s="48"/>
      <c r="D437" s="49"/>
      <c r="E437" s="58"/>
      <c r="F437" s="58"/>
      <c r="G437" s="58"/>
      <c r="H437" s="58">
        <f t="shared" si="7"/>
        <v>0</v>
      </c>
    </row>
    <row r="438" spans="1:8" ht="12.75">
      <c r="A438" s="48"/>
      <c r="B438" s="48"/>
      <c r="C438" s="48"/>
      <c r="D438" s="49"/>
      <c r="E438" s="58"/>
      <c r="F438" s="58"/>
      <c r="G438" s="58"/>
      <c r="H438" s="58">
        <f t="shared" si="7"/>
        <v>0</v>
      </c>
    </row>
    <row r="439" spans="1:8" ht="12.75">
      <c r="A439" s="48"/>
      <c r="B439" s="48"/>
      <c r="C439" s="48"/>
      <c r="D439" s="49"/>
      <c r="E439" s="58"/>
      <c r="F439" s="58"/>
      <c r="G439" s="58"/>
      <c r="H439" s="58">
        <f t="shared" si="7"/>
        <v>0</v>
      </c>
    </row>
    <row r="440" spans="1:8" ht="12.75">
      <c r="A440" s="48"/>
      <c r="B440" s="48"/>
      <c r="C440" s="48"/>
      <c r="D440" s="49"/>
      <c r="E440" s="58"/>
      <c r="F440" s="58"/>
      <c r="G440" s="58"/>
      <c r="H440" s="58">
        <f t="shared" si="7"/>
        <v>0</v>
      </c>
    </row>
    <row r="441" spans="1:8" ht="12.75">
      <c r="A441" s="48"/>
      <c r="B441" s="48"/>
      <c r="C441" s="48"/>
      <c r="D441" s="49"/>
      <c r="E441" s="58"/>
      <c r="F441" s="58"/>
      <c r="G441" s="58"/>
      <c r="H441" s="58">
        <f t="shared" si="7"/>
        <v>0</v>
      </c>
    </row>
    <row r="442" spans="1:8" ht="12.75">
      <c r="A442" s="48"/>
      <c r="B442" s="48"/>
      <c r="C442" s="48"/>
      <c r="D442" s="49"/>
      <c r="E442" s="58"/>
      <c r="F442" s="58"/>
      <c r="G442" s="58"/>
      <c r="H442" s="58">
        <f t="shared" si="7"/>
        <v>0</v>
      </c>
    </row>
    <row r="443" spans="1:8" ht="12.75">
      <c r="A443" s="48"/>
      <c r="B443" s="48"/>
      <c r="C443" s="48"/>
      <c r="D443" s="49"/>
      <c r="E443" s="58"/>
      <c r="F443" s="58"/>
      <c r="G443" s="58"/>
      <c r="H443" s="58">
        <f t="shared" si="7"/>
        <v>0</v>
      </c>
    </row>
    <row r="444" spans="1:8" ht="12.75">
      <c r="A444" s="48"/>
      <c r="B444" s="48"/>
      <c r="C444" s="48"/>
      <c r="D444" s="49"/>
      <c r="E444" s="58"/>
      <c r="F444" s="58"/>
      <c r="G444" s="58"/>
      <c r="H444" s="58">
        <f t="shared" si="7"/>
        <v>0</v>
      </c>
    </row>
    <row r="445" spans="1:8" ht="12.75">
      <c r="A445" s="48"/>
      <c r="B445" s="48"/>
      <c r="C445" s="48"/>
      <c r="D445" s="49"/>
      <c r="E445" s="58"/>
      <c r="F445" s="58"/>
      <c r="G445" s="58"/>
      <c r="H445" s="58">
        <f t="shared" si="7"/>
        <v>0</v>
      </c>
    </row>
    <row r="446" spans="1:8" ht="12.75">
      <c r="A446" s="48"/>
      <c r="B446" s="48"/>
      <c r="C446" s="48"/>
      <c r="D446" s="49"/>
      <c r="E446" s="58"/>
      <c r="F446" s="58"/>
      <c r="G446" s="58"/>
      <c r="H446" s="58">
        <f t="shared" si="7"/>
        <v>0</v>
      </c>
    </row>
    <row r="447" spans="1:8" ht="12.75">
      <c r="A447" s="48"/>
      <c r="B447" s="48"/>
      <c r="C447" s="48"/>
      <c r="D447" s="49"/>
      <c r="E447" s="58"/>
      <c r="F447" s="58"/>
      <c r="G447" s="58"/>
      <c r="H447" s="58">
        <f t="shared" si="7"/>
        <v>0</v>
      </c>
    </row>
    <row r="448" spans="1:8" ht="12.75">
      <c r="A448" s="48"/>
      <c r="B448" s="48"/>
      <c r="C448" s="48"/>
      <c r="D448" s="49"/>
      <c r="E448" s="58"/>
      <c r="F448" s="58"/>
      <c r="G448" s="58"/>
      <c r="H448" s="58">
        <f t="shared" si="7"/>
        <v>0</v>
      </c>
    </row>
    <row r="449" spans="1:8" ht="12.75">
      <c r="A449" s="48"/>
      <c r="B449" s="48"/>
      <c r="C449" s="48"/>
      <c r="D449" s="49"/>
      <c r="E449" s="58"/>
      <c r="F449" s="58"/>
      <c r="G449" s="58"/>
      <c r="H449" s="58">
        <f t="shared" si="7"/>
        <v>0</v>
      </c>
    </row>
    <row r="450" spans="1:8" ht="12.75">
      <c r="A450" s="48"/>
      <c r="B450" s="48"/>
      <c r="C450" s="48"/>
      <c r="D450" s="49"/>
      <c r="E450" s="58"/>
      <c r="F450" s="58"/>
      <c r="G450" s="58"/>
      <c r="H450" s="58">
        <f t="shared" si="7"/>
        <v>0</v>
      </c>
    </row>
    <row r="451" spans="1:8" ht="12.75">
      <c r="A451" s="48"/>
      <c r="B451" s="48"/>
      <c r="C451" s="48"/>
      <c r="D451" s="49"/>
      <c r="E451" s="58"/>
      <c r="F451" s="58"/>
      <c r="G451" s="58"/>
      <c r="H451" s="58">
        <f t="shared" si="7"/>
        <v>0</v>
      </c>
    </row>
    <row r="452" spans="1:8" ht="12.75">
      <c r="A452" s="48"/>
      <c r="B452" s="48"/>
      <c r="C452" s="48"/>
      <c r="D452" s="49"/>
      <c r="E452" s="58"/>
      <c r="F452" s="58"/>
      <c r="G452" s="58"/>
      <c r="H452" s="58">
        <f t="shared" si="7"/>
        <v>0</v>
      </c>
    </row>
    <row r="453" spans="1:8" ht="12.75">
      <c r="A453" s="48"/>
      <c r="B453" s="48"/>
      <c r="C453" s="48"/>
      <c r="D453" s="49"/>
      <c r="E453" s="58"/>
      <c r="F453" s="58"/>
      <c r="G453" s="58"/>
      <c r="H453" s="58">
        <f t="shared" si="7"/>
        <v>0</v>
      </c>
    </row>
    <row r="454" spans="1:8" ht="12.75">
      <c r="A454" s="48"/>
      <c r="B454" s="48"/>
      <c r="C454" s="48"/>
      <c r="D454" s="49"/>
      <c r="E454" s="58"/>
      <c r="F454" s="58"/>
      <c r="G454" s="58"/>
      <c r="H454" s="58">
        <f aca="true" t="shared" si="8" ref="H454:H517">E454+F454-G454</f>
        <v>0</v>
      </c>
    </row>
    <row r="455" spans="1:8" ht="12.75">
      <c r="A455" s="48"/>
      <c r="B455" s="48"/>
      <c r="C455" s="48"/>
      <c r="D455" s="49"/>
      <c r="E455" s="58"/>
      <c r="F455" s="58"/>
      <c r="G455" s="58"/>
      <c r="H455" s="58">
        <f t="shared" si="8"/>
        <v>0</v>
      </c>
    </row>
    <row r="456" spans="1:8" ht="12.75">
      <c r="A456" s="48"/>
      <c r="B456" s="48"/>
      <c r="C456" s="48"/>
      <c r="D456" s="49"/>
      <c r="E456" s="58"/>
      <c r="F456" s="58"/>
      <c r="G456" s="58"/>
      <c r="H456" s="58">
        <f t="shared" si="8"/>
        <v>0</v>
      </c>
    </row>
    <row r="457" spans="1:8" ht="12.75">
      <c r="A457" s="48"/>
      <c r="B457" s="48"/>
      <c r="C457" s="48"/>
      <c r="D457" s="49"/>
      <c r="E457" s="58"/>
      <c r="F457" s="58"/>
      <c r="G457" s="58"/>
      <c r="H457" s="58">
        <f t="shared" si="8"/>
        <v>0</v>
      </c>
    </row>
    <row r="458" spans="1:8" ht="12.75">
      <c r="A458" s="48"/>
      <c r="B458" s="48"/>
      <c r="C458" s="48"/>
      <c r="D458" s="49"/>
      <c r="E458" s="58"/>
      <c r="F458" s="58"/>
      <c r="G458" s="58"/>
      <c r="H458" s="58">
        <f t="shared" si="8"/>
        <v>0</v>
      </c>
    </row>
    <row r="459" spans="1:8" ht="12.75">
      <c r="A459" s="48"/>
      <c r="B459" s="48"/>
      <c r="C459" s="48"/>
      <c r="D459" s="49"/>
      <c r="E459" s="58"/>
      <c r="F459" s="58"/>
      <c r="G459" s="58"/>
      <c r="H459" s="58">
        <f t="shared" si="8"/>
        <v>0</v>
      </c>
    </row>
    <row r="460" spans="1:8" ht="12.75">
      <c r="A460" s="48"/>
      <c r="B460" s="48"/>
      <c r="C460" s="48"/>
      <c r="D460" s="49"/>
      <c r="E460" s="58"/>
      <c r="F460" s="58"/>
      <c r="G460" s="58"/>
      <c r="H460" s="58">
        <f t="shared" si="8"/>
        <v>0</v>
      </c>
    </row>
    <row r="461" spans="1:8" ht="12.75">
      <c r="A461" s="48"/>
      <c r="B461" s="48"/>
      <c r="C461" s="48"/>
      <c r="D461" s="49"/>
      <c r="E461" s="58"/>
      <c r="F461" s="58"/>
      <c r="G461" s="58"/>
      <c r="H461" s="58">
        <f t="shared" si="8"/>
        <v>0</v>
      </c>
    </row>
    <row r="462" spans="1:8" ht="12.75">
      <c r="A462" s="48"/>
      <c r="B462" s="48"/>
      <c r="C462" s="48"/>
      <c r="D462" s="49"/>
      <c r="E462" s="58"/>
      <c r="F462" s="58"/>
      <c r="G462" s="58"/>
      <c r="H462" s="58">
        <f t="shared" si="8"/>
        <v>0</v>
      </c>
    </row>
    <row r="463" spans="1:8" ht="12.75">
      <c r="A463" s="48"/>
      <c r="B463" s="48"/>
      <c r="C463" s="48"/>
      <c r="D463" s="49"/>
      <c r="E463" s="58"/>
      <c r="F463" s="58"/>
      <c r="G463" s="58"/>
      <c r="H463" s="58">
        <f t="shared" si="8"/>
        <v>0</v>
      </c>
    </row>
    <row r="464" spans="1:8" ht="12.75">
      <c r="A464" s="48"/>
      <c r="B464" s="48"/>
      <c r="C464" s="48"/>
      <c r="D464" s="49"/>
      <c r="E464" s="58"/>
      <c r="F464" s="58"/>
      <c r="G464" s="58"/>
      <c r="H464" s="58">
        <f t="shared" si="8"/>
        <v>0</v>
      </c>
    </row>
    <row r="465" spans="1:8" ht="12.75">
      <c r="A465" s="48"/>
      <c r="B465" s="48"/>
      <c r="C465" s="48"/>
      <c r="D465" s="49"/>
      <c r="E465" s="58"/>
      <c r="F465" s="58"/>
      <c r="G465" s="58"/>
      <c r="H465" s="58">
        <f t="shared" si="8"/>
        <v>0</v>
      </c>
    </row>
    <row r="466" spans="1:8" ht="12.75">
      <c r="A466" s="48"/>
      <c r="B466" s="48"/>
      <c r="C466" s="48"/>
      <c r="D466" s="49"/>
      <c r="E466" s="58"/>
      <c r="F466" s="58"/>
      <c r="G466" s="58"/>
      <c r="H466" s="58">
        <f t="shared" si="8"/>
        <v>0</v>
      </c>
    </row>
    <row r="467" spans="1:8" ht="12.75">
      <c r="A467" s="48"/>
      <c r="B467" s="48"/>
      <c r="C467" s="48"/>
      <c r="D467" s="49"/>
      <c r="E467" s="58"/>
      <c r="F467" s="58"/>
      <c r="G467" s="58"/>
      <c r="H467" s="58">
        <f t="shared" si="8"/>
        <v>0</v>
      </c>
    </row>
    <row r="468" spans="1:8" ht="12.75">
      <c r="A468" s="48"/>
      <c r="B468" s="48"/>
      <c r="C468" s="48"/>
      <c r="D468" s="49"/>
      <c r="E468" s="58"/>
      <c r="F468" s="58"/>
      <c r="G468" s="58"/>
      <c r="H468" s="58">
        <f t="shared" si="8"/>
        <v>0</v>
      </c>
    </row>
    <row r="469" spans="1:8" ht="12.75">
      <c r="A469" s="48"/>
      <c r="B469" s="48"/>
      <c r="C469" s="48"/>
      <c r="D469" s="49"/>
      <c r="E469" s="58"/>
      <c r="F469" s="58"/>
      <c r="G469" s="58"/>
      <c r="H469" s="58">
        <f t="shared" si="8"/>
        <v>0</v>
      </c>
    </row>
    <row r="470" spans="1:8" ht="12.75">
      <c r="A470" s="48"/>
      <c r="B470" s="48"/>
      <c r="C470" s="48"/>
      <c r="D470" s="49"/>
      <c r="E470" s="58"/>
      <c r="F470" s="58"/>
      <c r="G470" s="58"/>
      <c r="H470" s="58">
        <f t="shared" si="8"/>
        <v>0</v>
      </c>
    </row>
    <row r="471" spans="1:8" ht="12.75">
      <c r="A471" s="48"/>
      <c r="B471" s="48"/>
      <c r="C471" s="48"/>
      <c r="D471" s="49"/>
      <c r="E471" s="58"/>
      <c r="F471" s="58"/>
      <c r="G471" s="58"/>
      <c r="H471" s="58">
        <f t="shared" si="8"/>
        <v>0</v>
      </c>
    </row>
    <row r="472" spans="1:8" ht="12.75">
      <c r="A472" s="48"/>
      <c r="B472" s="48"/>
      <c r="C472" s="48"/>
      <c r="D472" s="49"/>
      <c r="E472" s="58"/>
      <c r="F472" s="58"/>
      <c r="G472" s="58"/>
      <c r="H472" s="58">
        <f t="shared" si="8"/>
        <v>0</v>
      </c>
    </row>
    <row r="473" spans="1:8" ht="12.75">
      <c r="A473" s="48"/>
      <c r="B473" s="48"/>
      <c r="C473" s="48"/>
      <c r="D473" s="49"/>
      <c r="E473" s="58"/>
      <c r="F473" s="58"/>
      <c r="G473" s="58"/>
      <c r="H473" s="58">
        <f t="shared" si="8"/>
        <v>0</v>
      </c>
    </row>
    <row r="474" spans="1:8" ht="12.75">
      <c r="A474" s="48"/>
      <c r="B474" s="48"/>
      <c r="C474" s="48"/>
      <c r="D474" s="49"/>
      <c r="E474" s="58"/>
      <c r="F474" s="58"/>
      <c r="G474" s="58"/>
      <c r="H474" s="58">
        <f t="shared" si="8"/>
        <v>0</v>
      </c>
    </row>
    <row r="475" spans="1:8" ht="12.75">
      <c r="A475" s="48"/>
      <c r="B475" s="48"/>
      <c r="C475" s="48"/>
      <c r="D475" s="49"/>
      <c r="E475" s="58"/>
      <c r="F475" s="58"/>
      <c r="G475" s="58"/>
      <c r="H475" s="58">
        <f t="shared" si="8"/>
        <v>0</v>
      </c>
    </row>
    <row r="476" spans="1:8" ht="12.75">
      <c r="A476" s="48"/>
      <c r="B476" s="48"/>
      <c r="C476" s="48"/>
      <c r="D476" s="49"/>
      <c r="E476" s="58"/>
      <c r="F476" s="58"/>
      <c r="G476" s="58"/>
      <c r="H476" s="58">
        <f t="shared" si="8"/>
        <v>0</v>
      </c>
    </row>
    <row r="477" spans="1:8" ht="12.75">
      <c r="A477" s="48"/>
      <c r="B477" s="48"/>
      <c r="C477" s="48"/>
      <c r="D477" s="49"/>
      <c r="E477" s="58"/>
      <c r="F477" s="58"/>
      <c r="G477" s="58"/>
      <c r="H477" s="58">
        <f t="shared" si="8"/>
        <v>0</v>
      </c>
    </row>
    <row r="478" spans="1:8" ht="12.75">
      <c r="A478" s="48"/>
      <c r="B478" s="48"/>
      <c r="C478" s="48"/>
      <c r="D478" s="49"/>
      <c r="E478" s="58"/>
      <c r="F478" s="58"/>
      <c r="G478" s="58"/>
      <c r="H478" s="58">
        <f t="shared" si="8"/>
        <v>0</v>
      </c>
    </row>
    <row r="479" spans="1:8" ht="12.75">
      <c r="A479" s="48"/>
      <c r="B479" s="48"/>
      <c r="C479" s="48"/>
      <c r="D479" s="49"/>
      <c r="E479" s="58"/>
      <c r="F479" s="58"/>
      <c r="G479" s="58"/>
      <c r="H479" s="58">
        <f t="shared" si="8"/>
        <v>0</v>
      </c>
    </row>
    <row r="480" spans="1:8" ht="12.75">
      <c r="A480" s="48"/>
      <c r="B480" s="48"/>
      <c r="C480" s="48"/>
      <c r="D480" s="49"/>
      <c r="E480" s="58"/>
      <c r="F480" s="58"/>
      <c r="G480" s="58"/>
      <c r="H480" s="58">
        <f t="shared" si="8"/>
        <v>0</v>
      </c>
    </row>
    <row r="481" spans="1:8" ht="12.75">
      <c r="A481" s="48"/>
      <c r="B481" s="48"/>
      <c r="C481" s="48"/>
      <c r="D481" s="49"/>
      <c r="E481" s="58"/>
      <c r="F481" s="58"/>
      <c r="G481" s="58"/>
      <c r="H481" s="58">
        <f t="shared" si="8"/>
        <v>0</v>
      </c>
    </row>
    <row r="482" spans="1:8" ht="12.75">
      <c r="A482" s="48"/>
      <c r="B482" s="48"/>
      <c r="C482" s="48"/>
      <c r="D482" s="49"/>
      <c r="E482" s="58"/>
      <c r="F482" s="58"/>
      <c r="G482" s="58"/>
      <c r="H482" s="58">
        <f t="shared" si="8"/>
        <v>0</v>
      </c>
    </row>
    <row r="483" spans="1:8" ht="12.75">
      <c r="A483" s="48"/>
      <c r="B483" s="48"/>
      <c r="C483" s="48"/>
      <c r="D483" s="49"/>
      <c r="E483" s="58"/>
      <c r="F483" s="58"/>
      <c r="G483" s="58"/>
      <c r="H483" s="58">
        <f t="shared" si="8"/>
        <v>0</v>
      </c>
    </row>
    <row r="484" spans="1:8" ht="12.75">
      <c r="A484" s="48"/>
      <c r="B484" s="48"/>
      <c r="C484" s="48"/>
      <c r="D484" s="49"/>
      <c r="E484" s="58"/>
      <c r="F484" s="58"/>
      <c r="G484" s="58"/>
      <c r="H484" s="58">
        <f t="shared" si="8"/>
        <v>0</v>
      </c>
    </row>
    <row r="485" spans="1:8" ht="12.75">
      <c r="A485" s="48"/>
      <c r="B485" s="48"/>
      <c r="C485" s="48"/>
      <c r="D485" s="49"/>
      <c r="E485" s="58"/>
      <c r="F485" s="58"/>
      <c r="G485" s="58"/>
      <c r="H485" s="58">
        <f t="shared" si="8"/>
        <v>0</v>
      </c>
    </row>
    <row r="486" spans="1:8" ht="12.75">
      <c r="A486" s="48"/>
      <c r="B486" s="48"/>
      <c r="C486" s="48"/>
      <c r="D486" s="49"/>
      <c r="E486" s="58"/>
      <c r="F486" s="58"/>
      <c r="G486" s="58"/>
      <c r="H486" s="58">
        <f t="shared" si="8"/>
        <v>0</v>
      </c>
    </row>
    <row r="487" spans="1:8" ht="12.75">
      <c r="A487" s="48"/>
      <c r="B487" s="48"/>
      <c r="C487" s="48"/>
      <c r="D487" s="49"/>
      <c r="E487" s="58"/>
      <c r="F487" s="58"/>
      <c r="G487" s="58"/>
      <c r="H487" s="58">
        <f t="shared" si="8"/>
        <v>0</v>
      </c>
    </row>
    <row r="488" spans="1:8" ht="12.75">
      <c r="A488" s="48"/>
      <c r="B488" s="48"/>
      <c r="C488" s="48"/>
      <c r="D488" s="49"/>
      <c r="E488" s="58"/>
      <c r="F488" s="58"/>
      <c r="G488" s="58"/>
      <c r="H488" s="58">
        <f t="shared" si="8"/>
        <v>0</v>
      </c>
    </row>
    <row r="489" spans="1:8" ht="12.75">
      <c r="A489" s="48"/>
      <c r="B489" s="48"/>
      <c r="C489" s="48"/>
      <c r="D489" s="49"/>
      <c r="E489" s="58"/>
      <c r="F489" s="58"/>
      <c r="G489" s="58"/>
      <c r="H489" s="58">
        <f t="shared" si="8"/>
        <v>0</v>
      </c>
    </row>
    <row r="490" spans="1:8" ht="12.75">
      <c r="A490" s="48"/>
      <c r="B490" s="48"/>
      <c r="C490" s="48"/>
      <c r="D490" s="49"/>
      <c r="E490" s="58"/>
      <c r="F490" s="58"/>
      <c r="G490" s="58"/>
      <c r="H490" s="58">
        <f t="shared" si="8"/>
        <v>0</v>
      </c>
    </row>
    <row r="491" spans="1:8" ht="12.75">
      <c r="A491" s="48"/>
      <c r="B491" s="48"/>
      <c r="C491" s="48"/>
      <c r="D491" s="49"/>
      <c r="E491" s="58"/>
      <c r="F491" s="58"/>
      <c r="G491" s="58"/>
      <c r="H491" s="58">
        <f t="shared" si="8"/>
        <v>0</v>
      </c>
    </row>
    <row r="492" spans="1:8" ht="12.75">
      <c r="A492" s="48"/>
      <c r="B492" s="48"/>
      <c r="C492" s="48"/>
      <c r="D492" s="49"/>
      <c r="E492" s="58"/>
      <c r="F492" s="58"/>
      <c r="G492" s="58"/>
      <c r="H492" s="58">
        <f t="shared" si="8"/>
        <v>0</v>
      </c>
    </row>
    <row r="493" spans="1:8" ht="12.75">
      <c r="A493" s="48"/>
      <c r="B493" s="48"/>
      <c r="C493" s="48"/>
      <c r="D493" s="49"/>
      <c r="E493" s="58"/>
      <c r="F493" s="58"/>
      <c r="G493" s="58"/>
      <c r="H493" s="58">
        <f t="shared" si="8"/>
        <v>0</v>
      </c>
    </row>
    <row r="494" spans="1:8" ht="12.75">
      <c r="A494" s="48"/>
      <c r="B494" s="48"/>
      <c r="C494" s="48"/>
      <c r="D494" s="49"/>
      <c r="E494" s="58"/>
      <c r="F494" s="58"/>
      <c r="G494" s="58"/>
      <c r="H494" s="58">
        <f t="shared" si="8"/>
        <v>0</v>
      </c>
    </row>
    <row r="495" spans="1:8" ht="12.75">
      <c r="A495" s="48"/>
      <c r="B495" s="48"/>
      <c r="C495" s="48"/>
      <c r="D495" s="49"/>
      <c r="E495" s="58"/>
      <c r="F495" s="58"/>
      <c r="G495" s="58"/>
      <c r="H495" s="58">
        <f t="shared" si="8"/>
        <v>0</v>
      </c>
    </row>
    <row r="496" spans="1:8" ht="12.75">
      <c r="A496" s="48"/>
      <c r="B496" s="48"/>
      <c r="C496" s="48"/>
      <c r="D496" s="49"/>
      <c r="E496" s="58"/>
      <c r="F496" s="58"/>
      <c r="G496" s="58"/>
      <c r="H496" s="58">
        <f t="shared" si="8"/>
        <v>0</v>
      </c>
    </row>
    <row r="497" spans="1:8" ht="12.75">
      <c r="A497" s="48"/>
      <c r="B497" s="48"/>
      <c r="C497" s="48"/>
      <c r="D497" s="49"/>
      <c r="E497" s="58"/>
      <c r="F497" s="58"/>
      <c r="G497" s="58"/>
      <c r="H497" s="58">
        <f t="shared" si="8"/>
        <v>0</v>
      </c>
    </row>
    <row r="498" spans="1:8" ht="12.75">
      <c r="A498" s="48"/>
      <c r="B498" s="48"/>
      <c r="C498" s="48"/>
      <c r="D498" s="49"/>
      <c r="E498" s="58"/>
      <c r="F498" s="58"/>
      <c r="G498" s="58"/>
      <c r="H498" s="58">
        <f t="shared" si="8"/>
        <v>0</v>
      </c>
    </row>
    <row r="499" spans="1:8" ht="12.75">
      <c r="A499" s="48"/>
      <c r="B499" s="48"/>
      <c r="C499" s="48"/>
      <c r="D499" s="49"/>
      <c r="E499" s="58"/>
      <c r="F499" s="58"/>
      <c r="G499" s="58"/>
      <c r="H499" s="58">
        <f t="shared" si="8"/>
        <v>0</v>
      </c>
    </row>
    <row r="500" spans="1:8" ht="12.75">
      <c r="A500" s="48"/>
      <c r="B500" s="48"/>
      <c r="C500" s="48"/>
      <c r="D500" s="49"/>
      <c r="E500" s="58"/>
      <c r="F500" s="58"/>
      <c r="G500" s="58"/>
      <c r="H500" s="58">
        <f t="shared" si="8"/>
        <v>0</v>
      </c>
    </row>
    <row r="501" spans="1:8" ht="12.75">
      <c r="A501" s="48"/>
      <c r="B501" s="48"/>
      <c r="C501" s="48"/>
      <c r="D501" s="49"/>
      <c r="E501" s="58"/>
      <c r="F501" s="58"/>
      <c r="G501" s="58"/>
      <c r="H501" s="58">
        <f t="shared" si="8"/>
        <v>0</v>
      </c>
    </row>
    <row r="502" spans="1:8" ht="12.75">
      <c r="A502" s="48"/>
      <c r="B502" s="48"/>
      <c r="C502" s="48"/>
      <c r="D502" s="49"/>
      <c r="E502" s="58"/>
      <c r="F502" s="58"/>
      <c r="G502" s="58"/>
      <c r="H502" s="58">
        <f t="shared" si="8"/>
        <v>0</v>
      </c>
    </row>
    <row r="503" spans="1:8" ht="12.75">
      <c r="A503" s="48"/>
      <c r="B503" s="48"/>
      <c r="C503" s="48"/>
      <c r="D503" s="49"/>
      <c r="E503" s="58"/>
      <c r="F503" s="58"/>
      <c r="G503" s="58"/>
      <c r="H503" s="58">
        <f t="shared" si="8"/>
        <v>0</v>
      </c>
    </row>
    <row r="504" spans="1:8" ht="12.75">
      <c r="A504" s="48"/>
      <c r="B504" s="48"/>
      <c r="C504" s="48"/>
      <c r="D504" s="49"/>
      <c r="E504" s="58"/>
      <c r="F504" s="58"/>
      <c r="G504" s="58"/>
      <c r="H504" s="58">
        <f t="shared" si="8"/>
        <v>0</v>
      </c>
    </row>
    <row r="505" spans="1:8" ht="12.75">
      <c r="A505" s="48"/>
      <c r="B505" s="48"/>
      <c r="C505" s="48"/>
      <c r="D505" s="49"/>
      <c r="E505" s="58"/>
      <c r="F505" s="58"/>
      <c r="G505" s="58"/>
      <c r="H505" s="58">
        <f t="shared" si="8"/>
        <v>0</v>
      </c>
    </row>
    <row r="506" spans="1:8" ht="12.75">
      <c r="A506" s="48"/>
      <c r="B506" s="48"/>
      <c r="C506" s="48"/>
      <c r="D506" s="49"/>
      <c r="E506" s="58"/>
      <c r="F506" s="58"/>
      <c r="G506" s="58"/>
      <c r="H506" s="58">
        <f t="shared" si="8"/>
        <v>0</v>
      </c>
    </row>
    <row r="507" spans="1:8" ht="12.75">
      <c r="A507" s="48"/>
      <c r="B507" s="48"/>
      <c r="C507" s="48"/>
      <c r="D507" s="49"/>
      <c r="E507" s="58"/>
      <c r="F507" s="58"/>
      <c r="G507" s="58"/>
      <c r="H507" s="58">
        <f t="shared" si="8"/>
        <v>0</v>
      </c>
    </row>
    <row r="508" spans="1:8" ht="12.75">
      <c r="A508" s="48"/>
      <c r="B508" s="48"/>
      <c r="C508" s="48"/>
      <c r="D508" s="49"/>
      <c r="E508" s="58"/>
      <c r="F508" s="58"/>
      <c r="G508" s="58"/>
      <c r="H508" s="58">
        <f t="shared" si="8"/>
        <v>0</v>
      </c>
    </row>
    <row r="509" spans="1:8" ht="12.75">
      <c r="A509" s="48"/>
      <c r="B509" s="48"/>
      <c r="C509" s="48"/>
      <c r="D509" s="49"/>
      <c r="E509" s="58"/>
      <c r="F509" s="58"/>
      <c r="G509" s="58"/>
      <c r="H509" s="58">
        <f t="shared" si="8"/>
        <v>0</v>
      </c>
    </row>
    <row r="510" spans="1:8" ht="12.75">
      <c r="A510" s="48"/>
      <c r="B510" s="48"/>
      <c r="C510" s="48"/>
      <c r="D510" s="49"/>
      <c r="E510" s="58"/>
      <c r="F510" s="58"/>
      <c r="G510" s="58"/>
      <c r="H510" s="58">
        <f t="shared" si="8"/>
        <v>0</v>
      </c>
    </row>
    <row r="511" spans="1:8" ht="12.75">
      <c r="A511" s="48"/>
      <c r="B511" s="48"/>
      <c r="C511" s="48"/>
      <c r="D511" s="49"/>
      <c r="E511" s="58"/>
      <c r="F511" s="58"/>
      <c r="G511" s="58"/>
      <c r="H511" s="58">
        <f t="shared" si="8"/>
        <v>0</v>
      </c>
    </row>
    <row r="512" spans="1:8" ht="12.75">
      <c r="A512" s="48"/>
      <c r="B512" s="48"/>
      <c r="C512" s="48"/>
      <c r="D512" s="49"/>
      <c r="E512" s="58"/>
      <c r="F512" s="58"/>
      <c r="G512" s="58"/>
      <c r="H512" s="58">
        <f t="shared" si="8"/>
        <v>0</v>
      </c>
    </row>
    <row r="513" spans="1:8" ht="12.75">
      <c r="A513" s="48"/>
      <c r="B513" s="48"/>
      <c r="C513" s="48"/>
      <c r="D513" s="49"/>
      <c r="E513" s="58"/>
      <c r="F513" s="58"/>
      <c r="G513" s="58"/>
      <c r="H513" s="58">
        <f t="shared" si="8"/>
        <v>0</v>
      </c>
    </row>
    <row r="514" spans="1:8" ht="12.75">
      <c r="A514" s="48"/>
      <c r="B514" s="48"/>
      <c r="C514" s="48"/>
      <c r="D514" s="49"/>
      <c r="E514" s="58"/>
      <c r="F514" s="58"/>
      <c r="G514" s="58"/>
      <c r="H514" s="58">
        <f t="shared" si="8"/>
        <v>0</v>
      </c>
    </row>
    <row r="515" spans="1:8" ht="12.75">
      <c r="A515" s="48"/>
      <c r="B515" s="48"/>
      <c r="C515" s="48"/>
      <c r="D515" s="49"/>
      <c r="E515" s="58"/>
      <c r="F515" s="58"/>
      <c r="G515" s="58"/>
      <c r="H515" s="58">
        <f t="shared" si="8"/>
        <v>0</v>
      </c>
    </row>
    <row r="516" spans="1:8" ht="12.75">
      <c r="A516" s="48"/>
      <c r="B516" s="48"/>
      <c r="C516" s="48"/>
      <c r="D516" s="49"/>
      <c r="E516" s="58"/>
      <c r="F516" s="58"/>
      <c r="G516" s="58"/>
      <c r="H516" s="58">
        <f t="shared" si="8"/>
        <v>0</v>
      </c>
    </row>
    <row r="517" spans="1:8" ht="12.75">
      <c r="A517" s="48"/>
      <c r="B517" s="48"/>
      <c r="C517" s="48"/>
      <c r="D517" s="49"/>
      <c r="E517" s="58"/>
      <c r="F517" s="58"/>
      <c r="G517" s="58"/>
      <c r="H517" s="58">
        <f t="shared" si="8"/>
        <v>0</v>
      </c>
    </row>
    <row r="518" spans="1:8" ht="12.75">
      <c r="A518" s="48"/>
      <c r="B518" s="48"/>
      <c r="C518" s="48"/>
      <c r="D518" s="49"/>
      <c r="E518" s="58"/>
      <c r="F518" s="58"/>
      <c r="G518" s="58"/>
      <c r="H518" s="58">
        <f aca="true" t="shared" si="9" ref="H518:H581">E518+F518-G518</f>
        <v>0</v>
      </c>
    </row>
    <row r="519" spans="1:8" ht="12.75">
      <c r="A519" s="48"/>
      <c r="B519" s="48"/>
      <c r="C519" s="48"/>
      <c r="D519" s="49"/>
      <c r="E519" s="58"/>
      <c r="F519" s="58"/>
      <c r="G519" s="58"/>
      <c r="H519" s="58">
        <f t="shared" si="9"/>
        <v>0</v>
      </c>
    </row>
    <row r="520" spans="1:8" ht="12.75">
      <c r="A520" s="48"/>
      <c r="B520" s="48"/>
      <c r="C520" s="48"/>
      <c r="D520" s="49"/>
      <c r="E520" s="58"/>
      <c r="F520" s="58"/>
      <c r="G520" s="58"/>
      <c r="H520" s="58">
        <f t="shared" si="9"/>
        <v>0</v>
      </c>
    </row>
    <row r="521" spans="1:8" ht="12.75">
      <c r="A521" s="48"/>
      <c r="B521" s="48"/>
      <c r="C521" s="48"/>
      <c r="D521" s="49"/>
      <c r="E521" s="58"/>
      <c r="F521" s="58"/>
      <c r="G521" s="58"/>
      <c r="H521" s="58">
        <f t="shared" si="9"/>
        <v>0</v>
      </c>
    </row>
    <row r="522" spans="1:8" ht="12.75">
      <c r="A522" s="48"/>
      <c r="B522" s="48"/>
      <c r="C522" s="48"/>
      <c r="D522" s="49"/>
      <c r="E522" s="58"/>
      <c r="F522" s="58"/>
      <c r="G522" s="58"/>
      <c r="H522" s="58">
        <f t="shared" si="9"/>
        <v>0</v>
      </c>
    </row>
    <row r="523" spans="1:8" ht="12.75">
      <c r="A523" s="48"/>
      <c r="B523" s="48"/>
      <c r="C523" s="48"/>
      <c r="D523" s="49"/>
      <c r="E523" s="58"/>
      <c r="F523" s="58"/>
      <c r="G523" s="58"/>
      <c r="H523" s="58">
        <f t="shared" si="9"/>
        <v>0</v>
      </c>
    </row>
    <row r="524" spans="1:8" ht="12.75">
      <c r="A524" s="48"/>
      <c r="B524" s="48"/>
      <c r="C524" s="48"/>
      <c r="D524" s="49"/>
      <c r="E524" s="58"/>
      <c r="F524" s="58"/>
      <c r="G524" s="58"/>
      <c r="H524" s="58">
        <f t="shared" si="9"/>
        <v>0</v>
      </c>
    </row>
    <row r="525" spans="1:8" ht="12.75">
      <c r="A525" s="48"/>
      <c r="B525" s="48"/>
      <c r="C525" s="48"/>
      <c r="D525" s="49"/>
      <c r="E525" s="58"/>
      <c r="F525" s="58"/>
      <c r="G525" s="58"/>
      <c r="H525" s="58">
        <f t="shared" si="9"/>
        <v>0</v>
      </c>
    </row>
    <row r="526" spans="1:8" ht="12.75">
      <c r="A526" s="48"/>
      <c r="B526" s="48"/>
      <c r="C526" s="48"/>
      <c r="D526" s="49"/>
      <c r="E526" s="58"/>
      <c r="F526" s="58"/>
      <c r="G526" s="58"/>
      <c r="H526" s="58">
        <f t="shared" si="9"/>
        <v>0</v>
      </c>
    </row>
    <row r="527" spans="1:8" ht="12.75">
      <c r="A527" s="48"/>
      <c r="B527" s="48"/>
      <c r="C527" s="48"/>
      <c r="D527" s="49"/>
      <c r="E527" s="58"/>
      <c r="F527" s="58"/>
      <c r="G527" s="58"/>
      <c r="H527" s="58">
        <f t="shared" si="9"/>
        <v>0</v>
      </c>
    </row>
    <row r="528" spans="1:8" ht="12.75">
      <c r="A528" s="48"/>
      <c r="B528" s="48"/>
      <c r="C528" s="48"/>
      <c r="D528" s="49"/>
      <c r="E528" s="58"/>
      <c r="F528" s="58"/>
      <c r="G528" s="58"/>
      <c r="H528" s="58">
        <f t="shared" si="9"/>
        <v>0</v>
      </c>
    </row>
    <row r="529" spans="1:8" ht="12.75">
      <c r="A529" s="48"/>
      <c r="B529" s="48"/>
      <c r="C529" s="48"/>
      <c r="D529" s="49"/>
      <c r="E529" s="58"/>
      <c r="F529" s="58"/>
      <c r="G529" s="58"/>
      <c r="H529" s="58">
        <f t="shared" si="9"/>
        <v>0</v>
      </c>
    </row>
    <row r="530" spans="1:8" ht="12.75">
      <c r="A530" s="48"/>
      <c r="B530" s="48"/>
      <c r="C530" s="48"/>
      <c r="D530" s="49"/>
      <c r="E530" s="58"/>
      <c r="F530" s="58"/>
      <c r="G530" s="58"/>
      <c r="H530" s="58">
        <f t="shared" si="9"/>
        <v>0</v>
      </c>
    </row>
    <row r="531" spans="1:8" ht="12.75">
      <c r="A531" s="48"/>
      <c r="B531" s="48"/>
      <c r="C531" s="48"/>
      <c r="D531" s="49"/>
      <c r="E531" s="58"/>
      <c r="F531" s="58"/>
      <c r="G531" s="58"/>
      <c r="H531" s="58">
        <f t="shared" si="9"/>
        <v>0</v>
      </c>
    </row>
    <row r="532" spans="1:8" ht="12.75">
      <c r="A532" s="48"/>
      <c r="B532" s="48"/>
      <c r="C532" s="48"/>
      <c r="D532" s="49"/>
      <c r="E532" s="58"/>
      <c r="F532" s="58"/>
      <c r="G532" s="58"/>
      <c r="H532" s="58">
        <f t="shared" si="9"/>
        <v>0</v>
      </c>
    </row>
    <row r="533" spans="1:8" ht="12.75">
      <c r="A533" s="48"/>
      <c r="B533" s="48"/>
      <c r="C533" s="48"/>
      <c r="D533" s="49"/>
      <c r="E533" s="58"/>
      <c r="F533" s="58"/>
      <c r="G533" s="58"/>
      <c r="H533" s="58">
        <f t="shared" si="9"/>
        <v>0</v>
      </c>
    </row>
    <row r="534" spans="1:8" ht="12.75">
      <c r="A534" s="48"/>
      <c r="B534" s="48"/>
      <c r="C534" s="48"/>
      <c r="D534" s="49"/>
      <c r="E534" s="58"/>
      <c r="F534" s="58"/>
      <c r="G534" s="58"/>
      <c r="H534" s="58">
        <f t="shared" si="9"/>
        <v>0</v>
      </c>
    </row>
    <row r="535" spans="1:8" ht="12.75">
      <c r="A535" s="48"/>
      <c r="B535" s="48"/>
      <c r="C535" s="48"/>
      <c r="D535" s="49"/>
      <c r="E535" s="58"/>
      <c r="F535" s="58"/>
      <c r="G535" s="58"/>
      <c r="H535" s="58">
        <f t="shared" si="9"/>
        <v>0</v>
      </c>
    </row>
    <row r="536" spans="1:8" ht="12.75">
      <c r="A536" s="48"/>
      <c r="B536" s="48"/>
      <c r="C536" s="48"/>
      <c r="D536" s="49"/>
      <c r="E536" s="58"/>
      <c r="F536" s="58"/>
      <c r="G536" s="58"/>
      <c r="H536" s="58">
        <f t="shared" si="9"/>
        <v>0</v>
      </c>
    </row>
    <row r="537" spans="1:8" ht="12.75">
      <c r="A537" s="48"/>
      <c r="B537" s="48"/>
      <c r="C537" s="48"/>
      <c r="D537" s="49"/>
      <c r="E537" s="58"/>
      <c r="F537" s="58"/>
      <c r="G537" s="58"/>
      <c r="H537" s="58">
        <f t="shared" si="9"/>
        <v>0</v>
      </c>
    </row>
    <row r="538" spans="1:8" ht="12.75">
      <c r="A538" s="48"/>
      <c r="B538" s="48"/>
      <c r="C538" s="48"/>
      <c r="D538" s="49"/>
      <c r="E538" s="58"/>
      <c r="F538" s="58"/>
      <c r="G538" s="58"/>
      <c r="H538" s="58">
        <f t="shared" si="9"/>
        <v>0</v>
      </c>
    </row>
    <row r="539" spans="1:8" ht="12.75">
      <c r="A539" s="48"/>
      <c r="B539" s="48"/>
      <c r="C539" s="48"/>
      <c r="D539" s="49"/>
      <c r="E539" s="58"/>
      <c r="F539" s="58"/>
      <c r="G539" s="58"/>
      <c r="H539" s="58">
        <f t="shared" si="9"/>
        <v>0</v>
      </c>
    </row>
    <row r="540" spans="1:8" ht="12.75">
      <c r="A540" s="48"/>
      <c r="B540" s="48"/>
      <c r="C540" s="48"/>
      <c r="D540" s="49"/>
      <c r="E540" s="58"/>
      <c r="F540" s="58"/>
      <c r="G540" s="58"/>
      <c r="H540" s="58">
        <f t="shared" si="9"/>
        <v>0</v>
      </c>
    </row>
    <row r="541" spans="1:8" ht="12.75">
      <c r="A541" s="48"/>
      <c r="B541" s="48"/>
      <c r="C541" s="48"/>
      <c r="D541" s="49"/>
      <c r="E541" s="58"/>
      <c r="F541" s="58"/>
      <c r="G541" s="58"/>
      <c r="H541" s="58">
        <f t="shared" si="9"/>
        <v>0</v>
      </c>
    </row>
    <row r="542" spans="1:8" ht="12.75">
      <c r="A542" s="48"/>
      <c r="B542" s="48"/>
      <c r="C542" s="48"/>
      <c r="D542" s="49"/>
      <c r="E542" s="58"/>
      <c r="F542" s="58"/>
      <c r="G542" s="58"/>
      <c r="H542" s="58">
        <f t="shared" si="9"/>
        <v>0</v>
      </c>
    </row>
    <row r="543" spans="1:8" ht="12.75">
      <c r="A543" s="48"/>
      <c r="B543" s="48"/>
      <c r="C543" s="48"/>
      <c r="D543" s="49"/>
      <c r="E543" s="58"/>
      <c r="F543" s="58"/>
      <c r="G543" s="58"/>
      <c r="H543" s="58">
        <f t="shared" si="9"/>
        <v>0</v>
      </c>
    </row>
    <row r="544" spans="1:8" ht="12.75">
      <c r="A544" s="48"/>
      <c r="B544" s="48"/>
      <c r="C544" s="48"/>
      <c r="D544" s="49"/>
      <c r="E544" s="58"/>
      <c r="F544" s="58"/>
      <c r="G544" s="58"/>
      <c r="H544" s="58">
        <f t="shared" si="9"/>
        <v>0</v>
      </c>
    </row>
    <row r="545" spans="1:8" ht="12.75">
      <c r="A545" s="48"/>
      <c r="B545" s="48"/>
      <c r="C545" s="48"/>
      <c r="D545" s="49"/>
      <c r="E545" s="58"/>
      <c r="F545" s="58"/>
      <c r="G545" s="58"/>
      <c r="H545" s="58">
        <f t="shared" si="9"/>
        <v>0</v>
      </c>
    </row>
    <row r="546" spans="1:8" ht="12.75">
      <c r="A546" s="48"/>
      <c r="B546" s="48"/>
      <c r="C546" s="48"/>
      <c r="D546" s="49"/>
      <c r="E546" s="58"/>
      <c r="F546" s="58"/>
      <c r="G546" s="58"/>
      <c r="H546" s="58">
        <f t="shared" si="9"/>
        <v>0</v>
      </c>
    </row>
    <row r="547" spans="1:8" ht="12.75">
      <c r="A547" s="48"/>
      <c r="B547" s="48"/>
      <c r="C547" s="48"/>
      <c r="D547" s="49"/>
      <c r="E547" s="58"/>
      <c r="F547" s="58"/>
      <c r="G547" s="58"/>
      <c r="H547" s="58">
        <f t="shared" si="9"/>
        <v>0</v>
      </c>
    </row>
    <row r="548" spans="1:8" ht="12.75">
      <c r="A548" s="48"/>
      <c r="B548" s="48"/>
      <c r="C548" s="48"/>
      <c r="D548" s="49"/>
      <c r="E548" s="58"/>
      <c r="F548" s="58"/>
      <c r="G548" s="58"/>
      <c r="H548" s="58">
        <f t="shared" si="9"/>
        <v>0</v>
      </c>
    </row>
    <row r="549" spans="1:8" ht="12.75">
      <c r="A549" s="48"/>
      <c r="B549" s="48"/>
      <c r="C549" s="48"/>
      <c r="D549" s="49"/>
      <c r="E549" s="58"/>
      <c r="F549" s="58"/>
      <c r="G549" s="58"/>
      <c r="H549" s="58">
        <f t="shared" si="9"/>
        <v>0</v>
      </c>
    </row>
    <row r="550" spans="1:8" ht="12.75">
      <c r="A550" s="48"/>
      <c r="B550" s="48"/>
      <c r="C550" s="48"/>
      <c r="D550" s="49"/>
      <c r="E550" s="58"/>
      <c r="F550" s="58"/>
      <c r="G550" s="58"/>
      <c r="H550" s="58">
        <f t="shared" si="9"/>
        <v>0</v>
      </c>
    </row>
    <row r="551" spans="1:8" ht="12.75">
      <c r="A551" s="48"/>
      <c r="B551" s="48"/>
      <c r="C551" s="48"/>
      <c r="D551" s="49"/>
      <c r="E551" s="58"/>
      <c r="F551" s="58"/>
      <c r="G551" s="58"/>
      <c r="H551" s="58">
        <f t="shared" si="9"/>
        <v>0</v>
      </c>
    </row>
    <row r="552" spans="1:8" ht="12.75">
      <c r="A552" s="48"/>
      <c r="B552" s="48"/>
      <c r="C552" s="48"/>
      <c r="D552" s="49"/>
      <c r="E552" s="58"/>
      <c r="F552" s="58"/>
      <c r="G552" s="58"/>
      <c r="H552" s="58">
        <f t="shared" si="9"/>
        <v>0</v>
      </c>
    </row>
    <row r="553" spans="1:8" ht="12.75">
      <c r="A553" s="48"/>
      <c r="B553" s="48"/>
      <c r="C553" s="48"/>
      <c r="D553" s="49"/>
      <c r="E553" s="58"/>
      <c r="F553" s="58"/>
      <c r="G553" s="58"/>
      <c r="H553" s="58">
        <f t="shared" si="9"/>
        <v>0</v>
      </c>
    </row>
    <row r="554" spans="1:8" ht="12.75">
      <c r="A554" s="48"/>
      <c r="B554" s="48"/>
      <c r="C554" s="48"/>
      <c r="D554" s="49"/>
      <c r="E554" s="58"/>
      <c r="F554" s="58"/>
      <c r="G554" s="58"/>
      <c r="H554" s="58">
        <f t="shared" si="9"/>
        <v>0</v>
      </c>
    </row>
    <row r="555" spans="1:8" ht="12.75">
      <c r="A555" s="48"/>
      <c r="B555" s="48"/>
      <c r="C555" s="48"/>
      <c r="D555" s="49"/>
      <c r="E555" s="58"/>
      <c r="F555" s="58"/>
      <c r="G555" s="58"/>
      <c r="H555" s="58">
        <f t="shared" si="9"/>
        <v>0</v>
      </c>
    </row>
    <row r="556" spans="1:8" ht="12.75">
      <c r="A556" s="48"/>
      <c r="B556" s="48"/>
      <c r="C556" s="48"/>
      <c r="D556" s="49"/>
      <c r="E556" s="58"/>
      <c r="F556" s="58"/>
      <c r="G556" s="58"/>
      <c r="H556" s="58">
        <f t="shared" si="9"/>
        <v>0</v>
      </c>
    </row>
    <row r="557" spans="1:8" ht="12.75">
      <c r="A557" s="48"/>
      <c r="B557" s="48"/>
      <c r="C557" s="48"/>
      <c r="D557" s="49"/>
      <c r="E557" s="58"/>
      <c r="F557" s="58"/>
      <c r="G557" s="58"/>
      <c r="H557" s="58">
        <f t="shared" si="9"/>
        <v>0</v>
      </c>
    </row>
    <row r="558" spans="1:8" ht="12.75">
      <c r="A558" s="48"/>
      <c r="B558" s="48"/>
      <c r="C558" s="48"/>
      <c r="D558" s="49"/>
      <c r="E558" s="58"/>
      <c r="F558" s="58"/>
      <c r="G558" s="58"/>
      <c r="H558" s="58">
        <f t="shared" si="9"/>
        <v>0</v>
      </c>
    </row>
    <row r="559" spans="1:8" ht="12.75">
      <c r="A559" s="48"/>
      <c r="B559" s="48"/>
      <c r="C559" s="48"/>
      <c r="D559" s="49"/>
      <c r="E559" s="58"/>
      <c r="F559" s="58"/>
      <c r="G559" s="58"/>
      <c r="H559" s="58">
        <f t="shared" si="9"/>
        <v>0</v>
      </c>
    </row>
    <row r="560" spans="1:8" ht="12.75">
      <c r="A560" s="48"/>
      <c r="B560" s="48"/>
      <c r="C560" s="48"/>
      <c r="D560" s="49"/>
      <c r="E560" s="58"/>
      <c r="F560" s="58"/>
      <c r="G560" s="58"/>
      <c r="H560" s="58">
        <f t="shared" si="9"/>
        <v>0</v>
      </c>
    </row>
    <row r="561" spans="1:8" ht="12.75">
      <c r="A561" s="48"/>
      <c r="B561" s="48"/>
      <c r="C561" s="48"/>
      <c r="D561" s="49"/>
      <c r="E561" s="58"/>
      <c r="F561" s="58"/>
      <c r="G561" s="58"/>
      <c r="H561" s="58">
        <f t="shared" si="9"/>
        <v>0</v>
      </c>
    </row>
    <row r="562" spans="1:8" ht="12.75">
      <c r="A562" s="48"/>
      <c r="B562" s="48"/>
      <c r="C562" s="48"/>
      <c r="D562" s="49"/>
      <c r="E562" s="58"/>
      <c r="F562" s="58"/>
      <c r="G562" s="58"/>
      <c r="H562" s="58">
        <f t="shared" si="9"/>
        <v>0</v>
      </c>
    </row>
    <row r="563" spans="1:8" ht="12.75">
      <c r="A563" s="48"/>
      <c r="B563" s="48"/>
      <c r="C563" s="48"/>
      <c r="D563" s="49"/>
      <c r="E563" s="58"/>
      <c r="F563" s="58"/>
      <c r="G563" s="58"/>
      <c r="H563" s="58">
        <f t="shared" si="9"/>
        <v>0</v>
      </c>
    </row>
    <row r="564" spans="1:8" ht="12.75">
      <c r="A564" s="48"/>
      <c r="B564" s="48"/>
      <c r="C564" s="48"/>
      <c r="D564" s="49"/>
      <c r="E564" s="58"/>
      <c r="F564" s="58"/>
      <c r="G564" s="58"/>
      <c r="H564" s="58">
        <f t="shared" si="9"/>
        <v>0</v>
      </c>
    </row>
    <row r="565" spans="1:8" ht="12.75">
      <c r="A565" s="48"/>
      <c r="B565" s="48"/>
      <c r="C565" s="48"/>
      <c r="D565" s="49"/>
      <c r="E565" s="58"/>
      <c r="F565" s="58"/>
      <c r="G565" s="58"/>
      <c r="H565" s="58">
        <f t="shared" si="9"/>
        <v>0</v>
      </c>
    </row>
    <row r="566" spans="1:8" ht="12.75">
      <c r="A566" s="48"/>
      <c r="B566" s="48"/>
      <c r="C566" s="48"/>
      <c r="D566" s="49"/>
      <c r="E566" s="58"/>
      <c r="F566" s="58"/>
      <c r="G566" s="58"/>
      <c r="H566" s="58">
        <f t="shared" si="9"/>
        <v>0</v>
      </c>
    </row>
    <row r="567" spans="1:8" ht="12.75">
      <c r="A567" s="48"/>
      <c r="B567" s="48"/>
      <c r="C567" s="48"/>
      <c r="D567" s="49"/>
      <c r="E567" s="58"/>
      <c r="F567" s="58"/>
      <c r="G567" s="58"/>
      <c r="H567" s="58">
        <f t="shared" si="9"/>
        <v>0</v>
      </c>
    </row>
    <row r="568" spans="1:8" ht="12.75">
      <c r="A568" s="48"/>
      <c r="B568" s="48"/>
      <c r="C568" s="48"/>
      <c r="D568" s="49"/>
      <c r="E568" s="58"/>
      <c r="F568" s="58"/>
      <c r="G568" s="58"/>
      <c r="H568" s="58">
        <f t="shared" si="9"/>
        <v>0</v>
      </c>
    </row>
    <row r="569" spans="1:8" ht="12.75">
      <c r="A569" s="48"/>
      <c r="B569" s="48"/>
      <c r="C569" s="48"/>
      <c r="D569" s="49"/>
      <c r="E569" s="58"/>
      <c r="F569" s="58"/>
      <c r="G569" s="58"/>
      <c r="H569" s="58">
        <f t="shared" si="9"/>
        <v>0</v>
      </c>
    </row>
    <row r="570" spans="1:8" ht="12.75">
      <c r="A570" s="48"/>
      <c r="B570" s="48"/>
      <c r="C570" s="48"/>
      <c r="D570" s="49"/>
      <c r="E570" s="58"/>
      <c r="F570" s="58"/>
      <c r="G570" s="58"/>
      <c r="H570" s="58">
        <f t="shared" si="9"/>
        <v>0</v>
      </c>
    </row>
    <row r="571" spans="1:8" ht="12.75">
      <c r="A571" s="48"/>
      <c r="B571" s="48"/>
      <c r="C571" s="48"/>
      <c r="D571" s="49"/>
      <c r="E571" s="58"/>
      <c r="F571" s="58"/>
      <c r="G571" s="58"/>
      <c r="H571" s="58">
        <f t="shared" si="9"/>
        <v>0</v>
      </c>
    </row>
    <row r="572" spans="1:8" ht="12.75">
      <c r="A572" s="48"/>
      <c r="B572" s="48"/>
      <c r="C572" s="48"/>
      <c r="D572" s="49"/>
      <c r="E572" s="58"/>
      <c r="F572" s="58"/>
      <c r="G572" s="58"/>
      <c r="H572" s="58">
        <f t="shared" si="9"/>
        <v>0</v>
      </c>
    </row>
    <row r="573" spans="1:8" ht="12.75">
      <c r="A573" s="48"/>
      <c r="B573" s="48"/>
      <c r="C573" s="48"/>
      <c r="D573" s="49"/>
      <c r="E573" s="58"/>
      <c r="F573" s="58"/>
      <c r="G573" s="58"/>
      <c r="H573" s="58">
        <f t="shared" si="9"/>
        <v>0</v>
      </c>
    </row>
    <row r="574" spans="1:8" ht="12.75">
      <c r="A574" s="48"/>
      <c r="B574" s="48"/>
      <c r="C574" s="48"/>
      <c r="D574" s="49"/>
      <c r="E574" s="58"/>
      <c r="F574" s="58"/>
      <c r="G574" s="58"/>
      <c r="H574" s="58">
        <f t="shared" si="9"/>
        <v>0</v>
      </c>
    </row>
    <row r="575" spans="1:8" ht="12.75">
      <c r="A575" s="48"/>
      <c r="B575" s="48"/>
      <c r="C575" s="48"/>
      <c r="D575" s="49"/>
      <c r="E575" s="58"/>
      <c r="F575" s="58"/>
      <c r="G575" s="58"/>
      <c r="H575" s="58">
        <f t="shared" si="9"/>
        <v>0</v>
      </c>
    </row>
    <row r="576" spans="1:8" ht="12.75">
      <c r="A576" s="48"/>
      <c r="B576" s="48"/>
      <c r="C576" s="48"/>
      <c r="D576" s="49"/>
      <c r="E576" s="58"/>
      <c r="F576" s="58"/>
      <c r="G576" s="58"/>
      <c r="H576" s="58">
        <f t="shared" si="9"/>
        <v>0</v>
      </c>
    </row>
    <row r="577" spans="1:8" ht="12.75">
      <c r="A577" s="48"/>
      <c r="B577" s="48"/>
      <c r="C577" s="48"/>
      <c r="D577" s="49"/>
      <c r="E577" s="58"/>
      <c r="F577" s="58"/>
      <c r="G577" s="58"/>
      <c r="H577" s="58">
        <f t="shared" si="9"/>
        <v>0</v>
      </c>
    </row>
    <row r="578" spans="1:8" ht="12.75">
      <c r="A578" s="48"/>
      <c r="B578" s="48"/>
      <c r="C578" s="48"/>
      <c r="D578" s="49"/>
      <c r="E578" s="58"/>
      <c r="F578" s="58"/>
      <c r="G578" s="58"/>
      <c r="H578" s="58">
        <f t="shared" si="9"/>
        <v>0</v>
      </c>
    </row>
    <row r="579" spans="1:8" ht="12.75">
      <c r="A579" s="48"/>
      <c r="B579" s="48"/>
      <c r="C579" s="48"/>
      <c r="D579" s="49"/>
      <c r="E579" s="58"/>
      <c r="F579" s="58"/>
      <c r="G579" s="58"/>
      <c r="H579" s="58">
        <f t="shared" si="9"/>
        <v>0</v>
      </c>
    </row>
    <row r="580" spans="1:8" ht="12.75">
      <c r="A580" s="48"/>
      <c r="B580" s="48"/>
      <c r="C580" s="48"/>
      <c r="D580" s="49"/>
      <c r="E580" s="58"/>
      <c r="F580" s="58"/>
      <c r="G580" s="58"/>
      <c r="H580" s="58">
        <f t="shared" si="9"/>
        <v>0</v>
      </c>
    </row>
    <row r="581" spans="1:8" ht="12.75">
      <c r="A581" s="48"/>
      <c r="B581" s="48"/>
      <c r="C581" s="48"/>
      <c r="D581" s="49"/>
      <c r="E581" s="58"/>
      <c r="F581" s="58"/>
      <c r="G581" s="58"/>
      <c r="H581" s="58">
        <f t="shared" si="9"/>
        <v>0</v>
      </c>
    </row>
    <row r="582" spans="1:8" ht="12.75">
      <c r="A582" s="48"/>
      <c r="B582" s="48"/>
      <c r="C582" s="48"/>
      <c r="D582" s="49"/>
      <c r="E582" s="58"/>
      <c r="F582" s="58"/>
      <c r="G582" s="58"/>
      <c r="H582" s="58">
        <f aca="true" t="shared" si="10" ref="H582:H645">E582+F582-G582</f>
        <v>0</v>
      </c>
    </row>
    <row r="583" spans="1:8" ht="12.75">
      <c r="A583" s="48"/>
      <c r="B583" s="48"/>
      <c r="C583" s="48"/>
      <c r="D583" s="49"/>
      <c r="E583" s="58"/>
      <c r="F583" s="58"/>
      <c r="G583" s="58"/>
      <c r="H583" s="58">
        <f t="shared" si="10"/>
        <v>0</v>
      </c>
    </row>
    <row r="584" spans="1:8" ht="12.75">
      <c r="A584" s="48"/>
      <c r="B584" s="48"/>
      <c r="C584" s="48"/>
      <c r="D584" s="49"/>
      <c r="E584" s="58"/>
      <c r="F584" s="58"/>
      <c r="G584" s="58"/>
      <c r="H584" s="58">
        <f t="shared" si="10"/>
        <v>0</v>
      </c>
    </row>
    <row r="585" spans="1:8" ht="12.75">
      <c r="A585" s="48"/>
      <c r="B585" s="48"/>
      <c r="C585" s="48"/>
      <c r="D585" s="49"/>
      <c r="E585" s="58"/>
      <c r="F585" s="58"/>
      <c r="G585" s="58"/>
      <c r="H585" s="58">
        <f t="shared" si="10"/>
        <v>0</v>
      </c>
    </row>
    <row r="586" spans="1:8" ht="12.75">
      <c r="A586" s="48"/>
      <c r="B586" s="48"/>
      <c r="C586" s="48"/>
      <c r="D586" s="49"/>
      <c r="E586" s="58"/>
      <c r="F586" s="58"/>
      <c r="G586" s="58"/>
      <c r="H586" s="58">
        <f t="shared" si="10"/>
        <v>0</v>
      </c>
    </row>
    <row r="587" spans="1:8" ht="12.75">
      <c r="A587" s="48"/>
      <c r="B587" s="48"/>
      <c r="C587" s="48"/>
      <c r="D587" s="49"/>
      <c r="E587" s="58"/>
      <c r="F587" s="58"/>
      <c r="G587" s="58"/>
      <c r="H587" s="58">
        <f t="shared" si="10"/>
        <v>0</v>
      </c>
    </row>
    <row r="588" spans="1:8" ht="12.75">
      <c r="A588" s="48"/>
      <c r="B588" s="48"/>
      <c r="C588" s="48"/>
      <c r="D588" s="49"/>
      <c r="E588" s="58"/>
      <c r="F588" s="58"/>
      <c r="G588" s="58"/>
      <c r="H588" s="58">
        <f t="shared" si="10"/>
        <v>0</v>
      </c>
    </row>
    <row r="589" spans="1:8" ht="12.75">
      <c r="A589" s="48"/>
      <c r="B589" s="48"/>
      <c r="C589" s="48"/>
      <c r="D589" s="49"/>
      <c r="E589" s="58"/>
      <c r="F589" s="58"/>
      <c r="G589" s="58"/>
      <c r="H589" s="58">
        <f t="shared" si="10"/>
        <v>0</v>
      </c>
    </row>
    <row r="590" spans="1:8" ht="12.75">
      <c r="A590" s="48"/>
      <c r="B590" s="48"/>
      <c r="C590" s="48"/>
      <c r="D590" s="49"/>
      <c r="E590" s="58"/>
      <c r="F590" s="58"/>
      <c r="G590" s="58"/>
      <c r="H590" s="58">
        <f t="shared" si="10"/>
        <v>0</v>
      </c>
    </row>
    <row r="591" spans="1:8" ht="12.75">
      <c r="A591" s="48"/>
      <c r="B591" s="48"/>
      <c r="C591" s="48"/>
      <c r="D591" s="49"/>
      <c r="E591" s="58"/>
      <c r="F591" s="58"/>
      <c r="G591" s="58"/>
      <c r="H591" s="58">
        <f t="shared" si="10"/>
        <v>0</v>
      </c>
    </row>
    <row r="592" spans="1:8" ht="12.75">
      <c r="A592" s="48"/>
      <c r="B592" s="48"/>
      <c r="C592" s="48"/>
      <c r="D592" s="49"/>
      <c r="E592" s="58"/>
      <c r="F592" s="58"/>
      <c r="G592" s="58"/>
      <c r="H592" s="58">
        <f t="shared" si="10"/>
        <v>0</v>
      </c>
    </row>
    <row r="593" spans="1:8" ht="12.75">
      <c r="A593" s="48"/>
      <c r="B593" s="48"/>
      <c r="C593" s="48"/>
      <c r="D593" s="49"/>
      <c r="E593" s="58"/>
      <c r="F593" s="58"/>
      <c r="G593" s="58"/>
      <c r="H593" s="58">
        <f t="shared" si="10"/>
        <v>0</v>
      </c>
    </row>
    <row r="594" spans="1:8" ht="12.75">
      <c r="A594" s="48"/>
      <c r="B594" s="48"/>
      <c r="C594" s="48"/>
      <c r="D594" s="49"/>
      <c r="E594" s="58"/>
      <c r="F594" s="58"/>
      <c r="G594" s="58"/>
      <c r="H594" s="58">
        <f t="shared" si="10"/>
        <v>0</v>
      </c>
    </row>
    <row r="595" spans="1:8" ht="12.75">
      <c r="A595" s="48"/>
      <c r="B595" s="48"/>
      <c r="C595" s="48"/>
      <c r="D595" s="49"/>
      <c r="E595" s="58"/>
      <c r="F595" s="58"/>
      <c r="G595" s="58"/>
      <c r="H595" s="58">
        <f t="shared" si="10"/>
        <v>0</v>
      </c>
    </row>
    <row r="596" spans="1:8" ht="12.75">
      <c r="A596" s="48"/>
      <c r="B596" s="48"/>
      <c r="C596" s="48"/>
      <c r="D596" s="49"/>
      <c r="E596" s="58"/>
      <c r="F596" s="58"/>
      <c r="G596" s="58"/>
      <c r="H596" s="58">
        <f t="shared" si="10"/>
        <v>0</v>
      </c>
    </row>
    <row r="597" spans="1:8" ht="12.75">
      <c r="A597" s="48"/>
      <c r="B597" s="48"/>
      <c r="C597" s="48"/>
      <c r="D597" s="49"/>
      <c r="E597" s="58"/>
      <c r="F597" s="58"/>
      <c r="G597" s="58"/>
      <c r="H597" s="58">
        <f t="shared" si="10"/>
        <v>0</v>
      </c>
    </row>
    <row r="598" spans="1:8" ht="12.75">
      <c r="A598" s="48"/>
      <c r="B598" s="48"/>
      <c r="C598" s="48"/>
      <c r="D598" s="49"/>
      <c r="E598" s="58"/>
      <c r="F598" s="58"/>
      <c r="G598" s="58"/>
      <c r="H598" s="58">
        <f t="shared" si="10"/>
        <v>0</v>
      </c>
    </row>
    <row r="599" spans="1:8" ht="12.75">
      <c r="A599" s="48"/>
      <c r="B599" s="48"/>
      <c r="C599" s="48"/>
      <c r="D599" s="49"/>
      <c r="E599" s="58"/>
      <c r="F599" s="58"/>
      <c r="G599" s="58"/>
      <c r="H599" s="58">
        <f t="shared" si="10"/>
        <v>0</v>
      </c>
    </row>
    <row r="600" spans="1:8" ht="12.75">
      <c r="A600" s="48"/>
      <c r="B600" s="48"/>
      <c r="C600" s="48"/>
      <c r="D600" s="49"/>
      <c r="E600" s="58"/>
      <c r="F600" s="58"/>
      <c r="G600" s="58"/>
      <c r="H600" s="58">
        <f t="shared" si="10"/>
        <v>0</v>
      </c>
    </row>
    <row r="601" spans="1:8" ht="12.75">
      <c r="A601" s="48"/>
      <c r="B601" s="48"/>
      <c r="C601" s="48"/>
      <c r="D601" s="49"/>
      <c r="E601" s="58"/>
      <c r="F601" s="58"/>
      <c r="G601" s="58"/>
      <c r="H601" s="58">
        <f t="shared" si="10"/>
        <v>0</v>
      </c>
    </row>
    <row r="602" spans="1:8" ht="12.75">
      <c r="A602" s="48"/>
      <c r="B602" s="48"/>
      <c r="C602" s="48"/>
      <c r="D602" s="49"/>
      <c r="E602" s="58"/>
      <c r="F602" s="58"/>
      <c r="G602" s="58"/>
      <c r="H602" s="58">
        <f t="shared" si="10"/>
        <v>0</v>
      </c>
    </row>
    <row r="603" spans="1:8" ht="12.75">
      <c r="A603" s="48"/>
      <c r="B603" s="48"/>
      <c r="C603" s="48"/>
      <c r="D603" s="49"/>
      <c r="E603" s="58"/>
      <c r="F603" s="58"/>
      <c r="G603" s="58"/>
      <c r="H603" s="58">
        <f t="shared" si="10"/>
        <v>0</v>
      </c>
    </row>
    <row r="604" spans="1:8" ht="12.75">
      <c r="A604" s="48"/>
      <c r="B604" s="48"/>
      <c r="C604" s="48"/>
      <c r="D604" s="49"/>
      <c r="E604" s="58"/>
      <c r="F604" s="58"/>
      <c r="G604" s="58"/>
      <c r="H604" s="58">
        <f t="shared" si="10"/>
        <v>0</v>
      </c>
    </row>
    <row r="605" spans="1:8" ht="12.75">
      <c r="A605" s="48"/>
      <c r="B605" s="48"/>
      <c r="C605" s="48"/>
      <c r="D605" s="49"/>
      <c r="E605" s="58"/>
      <c r="F605" s="58"/>
      <c r="G605" s="58"/>
      <c r="H605" s="58">
        <f t="shared" si="10"/>
        <v>0</v>
      </c>
    </row>
    <row r="606" spans="1:8" ht="12.75">
      <c r="A606" s="48"/>
      <c r="B606" s="48"/>
      <c r="C606" s="48"/>
      <c r="D606" s="49"/>
      <c r="E606" s="58"/>
      <c r="F606" s="58"/>
      <c r="G606" s="58"/>
      <c r="H606" s="58">
        <f t="shared" si="10"/>
        <v>0</v>
      </c>
    </row>
    <row r="607" spans="1:8" ht="12.75">
      <c r="A607" s="48"/>
      <c r="B607" s="48"/>
      <c r="C607" s="48"/>
      <c r="D607" s="49"/>
      <c r="E607" s="58"/>
      <c r="F607" s="58"/>
      <c r="G607" s="58"/>
      <c r="H607" s="58">
        <f t="shared" si="10"/>
        <v>0</v>
      </c>
    </row>
    <row r="608" spans="1:8" ht="12.75">
      <c r="A608" s="48"/>
      <c r="B608" s="48"/>
      <c r="C608" s="48"/>
      <c r="D608" s="49"/>
      <c r="E608" s="58"/>
      <c r="F608" s="58"/>
      <c r="G608" s="58"/>
      <c r="H608" s="58">
        <f t="shared" si="10"/>
        <v>0</v>
      </c>
    </row>
    <row r="609" spans="1:8" ht="12.75">
      <c r="A609" s="48"/>
      <c r="B609" s="48"/>
      <c r="C609" s="48"/>
      <c r="D609" s="49"/>
      <c r="E609" s="58"/>
      <c r="F609" s="58"/>
      <c r="G609" s="58"/>
      <c r="H609" s="58">
        <f t="shared" si="10"/>
        <v>0</v>
      </c>
    </row>
    <row r="610" spans="1:8" ht="12.75">
      <c r="A610" s="48"/>
      <c r="B610" s="48"/>
      <c r="C610" s="48"/>
      <c r="D610" s="49"/>
      <c r="E610" s="58"/>
      <c r="F610" s="58"/>
      <c r="G610" s="58"/>
      <c r="H610" s="58">
        <f t="shared" si="10"/>
        <v>0</v>
      </c>
    </row>
    <row r="611" spans="1:8" ht="12.75">
      <c r="A611" s="48"/>
      <c r="B611" s="48"/>
      <c r="C611" s="48"/>
      <c r="D611" s="49"/>
      <c r="E611" s="58"/>
      <c r="F611" s="58"/>
      <c r="G611" s="58"/>
      <c r="H611" s="58">
        <f t="shared" si="10"/>
        <v>0</v>
      </c>
    </row>
    <row r="612" spans="1:8" ht="12.75">
      <c r="A612" s="48"/>
      <c r="B612" s="48"/>
      <c r="C612" s="48"/>
      <c r="D612" s="49"/>
      <c r="E612" s="58"/>
      <c r="F612" s="58"/>
      <c r="G612" s="58"/>
      <c r="H612" s="58">
        <f t="shared" si="10"/>
        <v>0</v>
      </c>
    </row>
    <row r="613" spans="1:8" ht="12.75">
      <c r="A613" s="48"/>
      <c r="B613" s="48"/>
      <c r="C613" s="48"/>
      <c r="D613" s="49"/>
      <c r="E613" s="58"/>
      <c r="F613" s="58"/>
      <c r="G613" s="58"/>
      <c r="H613" s="58">
        <f t="shared" si="10"/>
        <v>0</v>
      </c>
    </row>
    <row r="614" spans="1:8" ht="12.75">
      <c r="A614" s="48"/>
      <c r="B614" s="48"/>
      <c r="C614" s="48"/>
      <c r="D614" s="49"/>
      <c r="E614" s="58"/>
      <c r="F614" s="58"/>
      <c r="G614" s="58"/>
      <c r="H614" s="58">
        <f t="shared" si="10"/>
        <v>0</v>
      </c>
    </row>
    <row r="615" spans="1:8" ht="12.75">
      <c r="A615" s="48"/>
      <c r="B615" s="48"/>
      <c r="C615" s="48"/>
      <c r="D615" s="49"/>
      <c r="E615" s="58"/>
      <c r="F615" s="58"/>
      <c r="G615" s="58"/>
      <c r="H615" s="58">
        <f t="shared" si="10"/>
        <v>0</v>
      </c>
    </row>
    <row r="616" spans="1:8" ht="12.75">
      <c r="A616" s="48"/>
      <c r="B616" s="48"/>
      <c r="C616" s="48"/>
      <c r="D616" s="49"/>
      <c r="E616" s="58"/>
      <c r="F616" s="58"/>
      <c r="G616" s="58"/>
      <c r="H616" s="58">
        <f t="shared" si="10"/>
        <v>0</v>
      </c>
    </row>
    <row r="617" spans="1:8" ht="12.75">
      <c r="A617" s="48"/>
      <c r="B617" s="48"/>
      <c r="C617" s="48"/>
      <c r="D617" s="49"/>
      <c r="E617" s="58"/>
      <c r="F617" s="58"/>
      <c r="G617" s="58"/>
      <c r="H617" s="58">
        <f t="shared" si="10"/>
        <v>0</v>
      </c>
    </row>
    <row r="618" spans="1:8" ht="12.75">
      <c r="A618" s="48"/>
      <c r="B618" s="48"/>
      <c r="C618" s="48"/>
      <c r="D618" s="49"/>
      <c r="E618" s="58"/>
      <c r="F618" s="58"/>
      <c r="G618" s="58"/>
      <c r="H618" s="58">
        <f t="shared" si="10"/>
        <v>0</v>
      </c>
    </row>
    <row r="619" spans="1:8" ht="12.75">
      <c r="A619" s="48"/>
      <c r="B619" s="48"/>
      <c r="C619" s="48"/>
      <c r="D619" s="49"/>
      <c r="E619" s="58"/>
      <c r="F619" s="58"/>
      <c r="G619" s="58"/>
      <c r="H619" s="58">
        <f t="shared" si="10"/>
        <v>0</v>
      </c>
    </row>
    <row r="620" spans="1:8" ht="12.75">
      <c r="A620" s="48"/>
      <c r="B620" s="48"/>
      <c r="C620" s="48"/>
      <c r="D620" s="49"/>
      <c r="E620" s="58"/>
      <c r="F620" s="58"/>
      <c r="G620" s="58"/>
      <c r="H620" s="58">
        <f t="shared" si="10"/>
        <v>0</v>
      </c>
    </row>
    <row r="621" spans="1:8" ht="12.75">
      <c r="A621" s="48"/>
      <c r="B621" s="48"/>
      <c r="C621" s="48"/>
      <c r="D621" s="49"/>
      <c r="E621" s="58"/>
      <c r="F621" s="58"/>
      <c r="G621" s="58"/>
      <c r="H621" s="58">
        <f t="shared" si="10"/>
        <v>0</v>
      </c>
    </row>
    <row r="622" spans="1:8" ht="12.75">
      <c r="A622" s="48"/>
      <c r="B622" s="48"/>
      <c r="C622" s="48"/>
      <c r="D622" s="49"/>
      <c r="E622" s="58"/>
      <c r="F622" s="58"/>
      <c r="G622" s="58"/>
      <c r="H622" s="58">
        <f t="shared" si="10"/>
        <v>0</v>
      </c>
    </row>
    <row r="623" spans="1:8" ht="12.75">
      <c r="A623" s="48"/>
      <c r="B623" s="48"/>
      <c r="C623" s="48"/>
      <c r="D623" s="49"/>
      <c r="E623" s="58"/>
      <c r="F623" s="58"/>
      <c r="G623" s="58"/>
      <c r="H623" s="58">
        <f t="shared" si="10"/>
        <v>0</v>
      </c>
    </row>
    <row r="624" spans="1:8" ht="12.75">
      <c r="A624" s="48"/>
      <c r="B624" s="48"/>
      <c r="C624" s="48"/>
      <c r="D624" s="49"/>
      <c r="E624" s="58"/>
      <c r="F624" s="58"/>
      <c r="G624" s="58"/>
      <c r="H624" s="58">
        <f t="shared" si="10"/>
        <v>0</v>
      </c>
    </row>
    <row r="625" spans="1:8" ht="12.75">
      <c r="A625" s="48"/>
      <c r="B625" s="48"/>
      <c r="C625" s="48"/>
      <c r="D625" s="49"/>
      <c r="E625" s="58"/>
      <c r="F625" s="58"/>
      <c r="G625" s="58"/>
      <c r="H625" s="58">
        <f t="shared" si="10"/>
        <v>0</v>
      </c>
    </row>
    <row r="626" spans="1:8" ht="12.75">
      <c r="A626" s="48"/>
      <c r="B626" s="48"/>
      <c r="C626" s="48"/>
      <c r="D626" s="49"/>
      <c r="E626" s="58"/>
      <c r="F626" s="58"/>
      <c r="G626" s="58"/>
      <c r="H626" s="58">
        <f t="shared" si="10"/>
        <v>0</v>
      </c>
    </row>
    <row r="627" spans="1:8" ht="12.75">
      <c r="A627" s="48"/>
      <c r="B627" s="48"/>
      <c r="C627" s="48"/>
      <c r="D627" s="49"/>
      <c r="E627" s="58"/>
      <c r="F627" s="58"/>
      <c r="G627" s="58"/>
      <c r="H627" s="58">
        <f t="shared" si="10"/>
        <v>0</v>
      </c>
    </row>
    <row r="628" spans="1:8" ht="12.75">
      <c r="A628" s="48"/>
      <c r="B628" s="48"/>
      <c r="C628" s="48"/>
      <c r="D628" s="49"/>
      <c r="E628" s="58"/>
      <c r="F628" s="58"/>
      <c r="G628" s="58"/>
      <c r="H628" s="58">
        <f t="shared" si="10"/>
        <v>0</v>
      </c>
    </row>
    <row r="629" spans="1:8" ht="12.75">
      <c r="A629" s="48"/>
      <c r="B629" s="48"/>
      <c r="C629" s="48"/>
      <c r="D629" s="49"/>
      <c r="E629" s="58"/>
      <c r="F629" s="58"/>
      <c r="G629" s="58"/>
      <c r="H629" s="58">
        <f t="shared" si="10"/>
        <v>0</v>
      </c>
    </row>
    <row r="630" spans="1:8" ht="12.75">
      <c r="A630" s="48"/>
      <c r="B630" s="48"/>
      <c r="C630" s="48"/>
      <c r="D630" s="49"/>
      <c r="E630" s="58"/>
      <c r="F630" s="58"/>
      <c r="G630" s="58"/>
      <c r="H630" s="58">
        <f t="shared" si="10"/>
        <v>0</v>
      </c>
    </row>
    <row r="631" spans="1:8" ht="12.75">
      <c r="A631" s="48"/>
      <c r="B631" s="48"/>
      <c r="C631" s="48"/>
      <c r="D631" s="49"/>
      <c r="E631" s="58"/>
      <c r="F631" s="58"/>
      <c r="G631" s="58"/>
      <c r="H631" s="58">
        <f t="shared" si="10"/>
        <v>0</v>
      </c>
    </row>
    <row r="632" spans="1:8" ht="12.75">
      <c r="A632" s="48"/>
      <c r="B632" s="48"/>
      <c r="C632" s="48"/>
      <c r="D632" s="49"/>
      <c r="E632" s="58"/>
      <c r="F632" s="58"/>
      <c r="G632" s="58"/>
      <c r="H632" s="58">
        <f t="shared" si="10"/>
        <v>0</v>
      </c>
    </row>
    <row r="633" spans="1:8" ht="12.75">
      <c r="A633" s="48"/>
      <c r="B633" s="48"/>
      <c r="C633" s="48"/>
      <c r="D633" s="49"/>
      <c r="E633" s="58"/>
      <c r="F633" s="58"/>
      <c r="G633" s="58"/>
      <c r="H633" s="58">
        <f t="shared" si="10"/>
        <v>0</v>
      </c>
    </row>
    <row r="634" spans="1:8" ht="12.75">
      <c r="A634" s="48"/>
      <c r="B634" s="48"/>
      <c r="C634" s="48"/>
      <c r="D634" s="49"/>
      <c r="E634" s="58"/>
      <c r="F634" s="58"/>
      <c r="G634" s="58"/>
      <c r="H634" s="58">
        <f t="shared" si="10"/>
        <v>0</v>
      </c>
    </row>
    <row r="635" spans="1:8" ht="12.75">
      <c r="A635" s="48"/>
      <c r="B635" s="48"/>
      <c r="C635" s="48"/>
      <c r="D635" s="49"/>
      <c r="E635" s="58"/>
      <c r="F635" s="58"/>
      <c r="G635" s="58"/>
      <c r="H635" s="58">
        <f t="shared" si="10"/>
        <v>0</v>
      </c>
    </row>
    <row r="636" spans="1:8" ht="12.75">
      <c r="A636" s="48"/>
      <c r="B636" s="48"/>
      <c r="C636" s="48"/>
      <c r="D636" s="49"/>
      <c r="E636" s="58"/>
      <c r="F636" s="58"/>
      <c r="G636" s="58"/>
      <c r="H636" s="58">
        <f t="shared" si="10"/>
        <v>0</v>
      </c>
    </row>
    <row r="637" spans="1:8" ht="12.75">
      <c r="A637" s="48"/>
      <c r="B637" s="48"/>
      <c r="C637" s="48"/>
      <c r="D637" s="49"/>
      <c r="E637" s="58"/>
      <c r="F637" s="58"/>
      <c r="G637" s="58"/>
      <c r="H637" s="58">
        <f t="shared" si="10"/>
        <v>0</v>
      </c>
    </row>
    <row r="638" spans="1:8" ht="12.75">
      <c r="A638" s="48"/>
      <c r="B638" s="48"/>
      <c r="C638" s="48"/>
      <c r="D638" s="49"/>
      <c r="E638" s="58"/>
      <c r="F638" s="58"/>
      <c r="G638" s="58"/>
      <c r="H638" s="58">
        <f t="shared" si="10"/>
        <v>0</v>
      </c>
    </row>
    <row r="639" spans="1:8" ht="12.75">
      <c r="A639" s="48"/>
      <c r="B639" s="48"/>
      <c r="C639" s="48"/>
      <c r="D639" s="49"/>
      <c r="E639" s="58"/>
      <c r="F639" s="58"/>
      <c r="G639" s="58"/>
      <c r="H639" s="58">
        <f t="shared" si="10"/>
        <v>0</v>
      </c>
    </row>
    <row r="640" spans="1:8" ht="12.75">
      <c r="A640" s="48"/>
      <c r="B640" s="48"/>
      <c r="C640" s="48"/>
      <c r="D640" s="49"/>
      <c r="E640" s="58"/>
      <c r="F640" s="58"/>
      <c r="G640" s="58"/>
      <c r="H640" s="58">
        <f t="shared" si="10"/>
        <v>0</v>
      </c>
    </row>
    <row r="641" spans="1:8" ht="12.75">
      <c r="A641" s="48"/>
      <c r="B641" s="48"/>
      <c r="C641" s="48"/>
      <c r="D641" s="49"/>
      <c r="E641" s="58"/>
      <c r="F641" s="58"/>
      <c r="G641" s="58"/>
      <c r="H641" s="58">
        <f t="shared" si="10"/>
        <v>0</v>
      </c>
    </row>
    <row r="642" spans="1:8" ht="12.75">
      <c r="A642" s="48"/>
      <c r="B642" s="48"/>
      <c r="C642" s="48"/>
      <c r="D642" s="49"/>
      <c r="E642" s="58"/>
      <c r="F642" s="58"/>
      <c r="G642" s="58"/>
      <c r="H642" s="58">
        <f t="shared" si="10"/>
        <v>0</v>
      </c>
    </row>
    <row r="643" spans="1:8" ht="12.75">
      <c r="A643" s="48"/>
      <c r="B643" s="48"/>
      <c r="C643" s="48"/>
      <c r="D643" s="49"/>
      <c r="E643" s="58"/>
      <c r="F643" s="58"/>
      <c r="G643" s="58"/>
      <c r="H643" s="58">
        <f t="shared" si="10"/>
        <v>0</v>
      </c>
    </row>
    <row r="644" spans="1:8" ht="12.75">
      <c r="A644" s="48"/>
      <c r="B644" s="48"/>
      <c r="C644" s="48"/>
      <c r="D644" s="49"/>
      <c r="E644" s="58"/>
      <c r="F644" s="58"/>
      <c r="G644" s="58"/>
      <c r="H644" s="58">
        <f t="shared" si="10"/>
        <v>0</v>
      </c>
    </row>
    <row r="645" spans="1:8" ht="12.75">
      <c r="A645" s="48"/>
      <c r="B645" s="48"/>
      <c r="C645" s="48"/>
      <c r="D645" s="49"/>
      <c r="E645" s="58"/>
      <c r="F645" s="58"/>
      <c r="G645" s="58"/>
      <c r="H645" s="58">
        <f t="shared" si="10"/>
        <v>0</v>
      </c>
    </row>
    <row r="646" spans="1:8" ht="12.75">
      <c r="A646" s="48"/>
      <c r="B646" s="48"/>
      <c r="C646" s="48"/>
      <c r="D646" s="49"/>
      <c r="E646" s="58"/>
      <c r="F646" s="58"/>
      <c r="G646" s="58"/>
      <c r="H646" s="58">
        <f aca="true" t="shared" si="11" ref="H646:H709">E646+F646-G646</f>
        <v>0</v>
      </c>
    </row>
    <row r="647" spans="1:8" ht="12.75">
      <c r="A647" s="48"/>
      <c r="B647" s="48"/>
      <c r="C647" s="48"/>
      <c r="D647" s="49"/>
      <c r="E647" s="58"/>
      <c r="F647" s="58"/>
      <c r="G647" s="58"/>
      <c r="H647" s="58">
        <f t="shared" si="11"/>
        <v>0</v>
      </c>
    </row>
    <row r="648" spans="1:8" ht="12.75">
      <c r="A648" s="48"/>
      <c r="B648" s="48"/>
      <c r="C648" s="48"/>
      <c r="D648" s="49"/>
      <c r="E648" s="58"/>
      <c r="F648" s="58"/>
      <c r="G648" s="58"/>
      <c r="H648" s="58">
        <f t="shared" si="11"/>
        <v>0</v>
      </c>
    </row>
    <row r="649" spans="1:8" ht="12.75">
      <c r="A649" s="48"/>
      <c r="B649" s="48"/>
      <c r="C649" s="48"/>
      <c r="D649" s="49"/>
      <c r="E649" s="58"/>
      <c r="F649" s="58"/>
      <c r="G649" s="58"/>
      <c r="H649" s="58">
        <f t="shared" si="11"/>
        <v>0</v>
      </c>
    </row>
    <row r="650" spans="1:8" ht="12.75">
      <c r="A650" s="48"/>
      <c r="B650" s="48"/>
      <c r="C650" s="48"/>
      <c r="D650" s="49"/>
      <c r="E650" s="58"/>
      <c r="F650" s="58"/>
      <c r="G650" s="58"/>
      <c r="H650" s="58">
        <f t="shared" si="11"/>
        <v>0</v>
      </c>
    </row>
    <row r="651" spans="1:8" ht="12.75">
      <c r="A651" s="48"/>
      <c r="B651" s="48"/>
      <c r="C651" s="48"/>
      <c r="D651" s="49"/>
      <c r="E651" s="58"/>
      <c r="F651" s="58"/>
      <c r="G651" s="58"/>
      <c r="H651" s="58">
        <f t="shared" si="11"/>
        <v>0</v>
      </c>
    </row>
    <row r="652" spans="1:8" ht="12.75">
      <c r="A652" s="48"/>
      <c r="B652" s="48"/>
      <c r="C652" s="48"/>
      <c r="D652" s="49"/>
      <c r="E652" s="58"/>
      <c r="F652" s="58"/>
      <c r="G652" s="58"/>
      <c r="H652" s="58">
        <f t="shared" si="11"/>
        <v>0</v>
      </c>
    </row>
    <row r="653" spans="1:8" ht="12.75">
      <c r="A653" s="48"/>
      <c r="B653" s="48"/>
      <c r="C653" s="48"/>
      <c r="D653" s="49"/>
      <c r="E653" s="58"/>
      <c r="F653" s="58"/>
      <c r="G653" s="58"/>
      <c r="H653" s="58">
        <f t="shared" si="11"/>
        <v>0</v>
      </c>
    </row>
    <row r="654" spans="1:8" ht="12.75">
      <c r="A654" s="48"/>
      <c r="B654" s="48"/>
      <c r="C654" s="48"/>
      <c r="D654" s="49"/>
      <c r="E654" s="58"/>
      <c r="F654" s="58"/>
      <c r="G654" s="58"/>
      <c r="H654" s="58">
        <f t="shared" si="11"/>
        <v>0</v>
      </c>
    </row>
    <row r="655" spans="1:8" ht="12.75">
      <c r="A655" s="48"/>
      <c r="B655" s="48"/>
      <c r="C655" s="48"/>
      <c r="D655" s="49"/>
      <c r="E655" s="58"/>
      <c r="F655" s="58"/>
      <c r="G655" s="58"/>
      <c r="H655" s="58">
        <f t="shared" si="11"/>
        <v>0</v>
      </c>
    </row>
    <row r="656" spans="1:8" ht="12.75">
      <c r="A656" s="48"/>
      <c r="B656" s="48"/>
      <c r="C656" s="48"/>
      <c r="D656" s="49"/>
      <c r="E656" s="58"/>
      <c r="F656" s="58"/>
      <c r="G656" s="58"/>
      <c r="H656" s="58">
        <f t="shared" si="11"/>
        <v>0</v>
      </c>
    </row>
    <row r="657" spans="1:8" ht="12.75">
      <c r="A657" s="48"/>
      <c r="B657" s="48"/>
      <c r="C657" s="48"/>
      <c r="D657" s="49"/>
      <c r="E657" s="58"/>
      <c r="F657" s="58"/>
      <c r="G657" s="58"/>
      <c r="H657" s="58">
        <f t="shared" si="11"/>
        <v>0</v>
      </c>
    </row>
    <row r="658" spans="1:8" ht="12.75">
      <c r="A658" s="48"/>
      <c r="B658" s="48"/>
      <c r="C658" s="48"/>
      <c r="D658" s="49"/>
      <c r="E658" s="58"/>
      <c r="F658" s="58"/>
      <c r="G658" s="58"/>
      <c r="H658" s="58">
        <f t="shared" si="11"/>
        <v>0</v>
      </c>
    </row>
    <row r="659" spans="1:8" ht="12.75">
      <c r="A659" s="48"/>
      <c r="B659" s="48"/>
      <c r="C659" s="48"/>
      <c r="D659" s="49"/>
      <c r="E659" s="58"/>
      <c r="F659" s="58"/>
      <c r="G659" s="58"/>
      <c r="H659" s="58">
        <f t="shared" si="11"/>
        <v>0</v>
      </c>
    </row>
    <row r="660" spans="1:8" ht="12.75">
      <c r="A660" s="48"/>
      <c r="B660" s="48"/>
      <c r="C660" s="48"/>
      <c r="D660" s="49"/>
      <c r="E660" s="58"/>
      <c r="F660" s="58"/>
      <c r="G660" s="58"/>
      <c r="H660" s="58">
        <f t="shared" si="11"/>
        <v>0</v>
      </c>
    </row>
    <row r="661" spans="1:8" ht="12.75">
      <c r="A661" s="48"/>
      <c r="B661" s="48"/>
      <c r="C661" s="48"/>
      <c r="D661" s="49"/>
      <c r="E661" s="58"/>
      <c r="F661" s="58"/>
      <c r="G661" s="58"/>
      <c r="H661" s="58">
        <f t="shared" si="11"/>
        <v>0</v>
      </c>
    </row>
    <row r="662" spans="1:8" ht="12.75">
      <c r="A662" s="48"/>
      <c r="B662" s="48"/>
      <c r="C662" s="48"/>
      <c r="D662" s="49"/>
      <c r="E662" s="58"/>
      <c r="F662" s="58"/>
      <c r="G662" s="58"/>
      <c r="H662" s="58">
        <f t="shared" si="11"/>
        <v>0</v>
      </c>
    </row>
    <row r="663" spans="1:8" ht="12.75">
      <c r="A663" s="48"/>
      <c r="B663" s="48"/>
      <c r="C663" s="48"/>
      <c r="D663" s="49"/>
      <c r="E663" s="58"/>
      <c r="F663" s="58"/>
      <c r="G663" s="58"/>
      <c r="H663" s="58">
        <f t="shared" si="11"/>
        <v>0</v>
      </c>
    </row>
    <row r="664" spans="1:8" ht="12.75">
      <c r="A664" s="48"/>
      <c r="B664" s="48"/>
      <c r="C664" s="48"/>
      <c r="D664" s="49"/>
      <c r="E664" s="58"/>
      <c r="F664" s="58"/>
      <c r="G664" s="58"/>
      <c r="H664" s="58">
        <f t="shared" si="11"/>
        <v>0</v>
      </c>
    </row>
    <row r="665" spans="1:8" ht="12.75">
      <c r="A665" s="48"/>
      <c r="B665" s="48"/>
      <c r="C665" s="48"/>
      <c r="D665" s="49"/>
      <c r="E665" s="58"/>
      <c r="F665" s="58"/>
      <c r="G665" s="58"/>
      <c r="H665" s="58">
        <f t="shared" si="11"/>
        <v>0</v>
      </c>
    </row>
    <row r="666" spans="1:8" ht="12.75">
      <c r="A666" s="48"/>
      <c r="B666" s="48"/>
      <c r="C666" s="48"/>
      <c r="D666" s="49"/>
      <c r="E666" s="58"/>
      <c r="F666" s="58"/>
      <c r="G666" s="58"/>
      <c r="H666" s="58">
        <f t="shared" si="11"/>
        <v>0</v>
      </c>
    </row>
    <row r="667" spans="1:8" ht="12.75">
      <c r="A667" s="48"/>
      <c r="B667" s="48"/>
      <c r="C667" s="48"/>
      <c r="D667" s="49"/>
      <c r="E667" s="58"/>
      <c r="F667" s="58"/>
      <c r="G667" s="58"/>
      <c r="H667" s="58">
        <f t="shared" si="11"/>
        <v>0</v>
      </c>
    </row>
    <row r="668" spans="1:8" ht="12.75">
      <c r="A668" s="48"/>
      <c r="B668" s="48"/>
      <c r="C668" s="48"/>
      <c r="D668" s="49"/>
      <c r="E668" s="58"/>
      <c r="F668" s="58"/>
      <c r="G668" s="58"/>
      <c r="H668" s="58">
        <f t="shared" si="11"/>
        <v>0</v>
      </c>
    </row>
    <row r="669" spans="1:8" ht="12.75">
      <c r="A669" s="48"/>
      <c r="B669" s="48"/>
      <c r="C669" s="48"/>
      <c r="D669" s="49"/>
      <c r="E669" s="58"/>
      <c r="F669" s="58"/>
      <c r="G669" s="58"/>
      <c r="H669" s="58">
        <f t="shared" si="11"/>
        <v>0</v>
      </c>
    </row>
    <row r="670" spans="1:8" ht="12.75">
      <c r="A670" s="48"/>
      <c r="B670" s="48"/>
      <c r="C670" s="48"/>
      <c r="D670" s="49"/>
      <c r="E670" s="58"/>
      <c r="F670" s="58"/>
      <c r="G670" s="58"/>
      <c r="H670" s="58">
        <f t="shared" si="11"/>
        <v>0</v>
      </c>
    </row>
    <row r="671" spans="1:8" ht="12.75">
      <c r="A671" s="48"/>
      <c r="B671" s="48"/>
      <c r="C671" s="48"/>
      <c r="D671" s="49"/>
      <c r="E671" s="58"/>
      <c r="F671" s="58"/>
      <c r="G671" s="58"/>
      <c r="H671" s="58">
        <f t="shared" si="11"/>
        <v>0</v>
      </c>
    </row>
    <row r="672" spans="1:8" ht="12.75">
      <c r="A672" s="48"/>
      <c r="B672" s="48"/>
      <c r="C672" s="48"/>
      <c r="D672" s="49"/>
      <c r="E672" s="58"/>
      <c r="F672" s="58"/>
      <c r="G672" s="58"/>
      <c r="H672" s="58">
        <f t="shared" si="11"/>
        <v>0</v>
      </c>
    </row>
    <row r="673" spans="1:8" ht="12.75">
      <c r="A673" s="48"/>
      <c r="B673" s="48"/>
      <c r="C673" s="48"/>
      <c r="D673" s="49"/>
      <c r="E673" s="58"/>
      <c r="F673" s="58"/>
      <c r="G673" s="58"/>
      <c r="H673" s="58">
        <f t="shared" si="11"/>
        <v>0</v>
      </c>
    </row>
    <row r="674" spans="1:8" ht="12.75">
      <c r="A674" s="48"/>
      <c r="B674" s="48"/>
      <c r="C674" s="48"/>
      <c r="D674" s="49"/>
      <c r="E674" s="58"/>
      <c r="F674" s="58"/>
      <c r="G674" s="58"/>
      <c r="H674" s="58">
        <f t="shared" si="11"/>
        <v>0</v>
      </c>
    </row>
    <row r="675" spans="1:8" ht="12.75">
      <c r="A675" s="48"/>
      <c r="B675" s="48"/>
      <c r="C675" s="48"/>
      <c r="D675" s="49"/>
      <c r="E675" s="58"/>
      <c r="F675" s="58"/>
      <c r="G675" s="58"/>
      <c r="H675" s="58">
        <f t="shared" si="11"/>
        <v>0</v>
      </c>
    </row>
    <row r="676" spans="1:8" ht="12.75">
      <c r="A676" s="48"/>
      <c r="B676" s="48"/>
      <c r="C676" s="48"/>
      <c r="D676" s="49"/>
      <c r="E676" s="58"/>
      <c r="F676" s="58"/>
      <c r="G676" s="58"/>
      <c r="H676" s="58">
        <f t="shared" si="11"/>
        <v>0</v>
      </c>
    </row>
    <row r="677" spans="1:8" ht="12.75">
      <c r="A677" s="48"/>
      <c r="B677" s="48"/>
      <c r="C677" s="48"/>
      <c r="D677" s="49"/>
      <c r="E677" s="58"/>
      <c r="F677" s="58"/>
      <c r="G677" s="58"/>
      <c r="H677" s="58">
        <f t="shared" si="11"/>
        <v>0</v>
      </c>
    </row>
    <row r="678" spans="1:8" ht="12.75">
      <c r="A678" s="48"/>
      <c r="B678" s="48"/>
      <c r="C678" s="48"/>
      <c r="D678" s="49"/>
      <c r="E678" s="58"/>
      <c r="F678" s="58"/>
      <c r="G678" s="58"/>
      <c r="H678" s="58">
        <f t="shared" si="11"/>
        <v>0</v>
      </c>
    </row>
    <row r="679" spans="1:8" ht="12.75">
      <c r="A679" s="48"/>
      <c r="B679" s="48"/>
      <c r="C679" s="48"/>
      <c r="D679" s="49"/>
      <c r="E679" s="58"/>
      <c r="F679" s="58"/>
      <c r="G679" s="58"/>
      <c r="H679" s="58">
        <f t="shared" si="11"/>
        <v>0</v>
      </c>
    </row>
    <row r="680" spans="1:8" ht="12.75">
      <c r="A680" s="48"/>
      <c r="B680" s="48"/>
      <c r="C680" s="48"/>
      <c r="D680" s="49"/>
      <c r="E680" s="58"/>
      <c r="F680" s="58"/>
      <c r="G680" s="58"/>
      <c r="H680" s="58">
        <f t="shared" si="11"/>
        <v>0</v>
      </c>
    </row>
    <row r="681" spans="1:8" ht="12.75">
      <c r="A681" s="48"/>
      <c r="B681" s="48"/>
      <c r="C681" s="48"/>
      <c r="D681" s="49"/>
      <c r="E681" s="58"/>
      <c r="F681" s="58"/>
      <c r="G681" s="58"/>
      <c r="H681" s="58">
        <f t="shared" si="11"/>
        <v>0</v>
      </c>
    </row>
    <row r="682" spans="1:8" ht="12.75">
      <c r="A682" s="48"/>
      <c r="B682" s="48"/>
      <c r="C682" s="48"/>
      <c r="D682" s="49"/>
      <c r="E682" s="58"/>
      <c r="F682" s="58"/>
      <c r="G682" s="58"/>
      <c r="H682" s="58">
        <f t="shared" si="11"/>
        <v>0</v>
      </c>
    </row>
    <row r="683" spans="1:8" ht="12.75">
      <c r="A683" s="48"/>
      <c r="B683" s="48"/>
      <c r="C683" s="48"/>
      <c r="D683" s="49"/>
      <c r="E683" s="58"/>
      <c r="F683" s="58"/>
      <c r="G683" s="58"/>
      <c r="H683" s="58">
        <f t="shared" si="11"/>
        <v>0</v>
      </c>
    </row>
    <row r="684" spans="1:8" ht="12.75">
      <c r="A684" s="48"/>
      <c r="B684" s="48"/>
      <c r="C684" s="48"/>
      <c r="D684" s="49"/>
      <c r="E684" s="58"/>
      <c r="F684" s="58"/>
      <c r="G684" s="58"/>
      <c r="H684" s="58">
        <f t="shared" si="11"/>
        <v>0</v>
      </c>
    </row>
    <row r="685" spans="1:8" ht="12.75">
      <c r="A685" s="48"/>
      <c r="B685" s="48"/>
      <c r="C685" s="48"/>
      <c r="D685" s="49"/>
      <c r="E685" s="58"/>
      <c r="F685" s="58"/>
      <c r="G685" s="58"/>
      <c r="H685" s="58">
        <f t="shared" si="11"/>
        <v>0</v>
      </c>
    </row>
    <row r="686" spans="1:8" ht="12.75">
      <c r="A686" s="48"/>
      <c r="B686" s="48"/>
      <c r="C686" s="48"/>
      <c r="D686" s="49"/>
      <c r="E686" s="58"/>
      <c r="F686" s="58"/>
      <c r="G686" s="58"/>
      <c r="H686" s="58">
        <f t="shared" si="11"/>
        <v>0</v>
      </c>
    </row>
    <row r="687" spans="1:8" ht="12.75">
      <c r="A687" s="48"/>
      <c r="B687" s="48"/>
      <c r="C687" s="48"/>
      <c r="D687" s="49"/>
      <c r="E687" s="58"/>
      <c r="F687" s="58"/>
      <c r="G687" s="58"/>
      <c r="H687" s="58">
        <f t="shared" si="11"/>
        <v>0</v>
      </c>
    </row>
    <row r="688" spans="1:8" ht="12.75">
      <c r="A688" s="48"/>
      <c r="B688" s="48"/>
      <c r="C688" s="48"/>
      <c r="D688" s="49"/>
      <c r="E688" s="58"/>
      <c r="F688" s="58"/>
      <c r="G688" s="58"/>
      <c r="H688" s="58">
        <f t="shared" si="11"/>
        <v>0</v>
      </c>
    </row>
    <row r="689" spans="1:8" ht="12.75">
      <c r="A689" s="48"/>
      <c r="B689" s="48"/>
      <c r="C689" s="48"/>
      <c r="D689" s="49"/>
      <c r="E689" s="58"/>
      <c r="F689" s="58"/>
      <c r="G689" s="58"/>
      <c r="H689" s="58">
        <f t="shared" si="11"/>
        <v>0</v>
      </c>
    </row>
    <row r="690" spans="1:8" ht="12.75">
      <c r="A690" s="48"/>
      <c r="B690" s="48"/>
      <c r="C690" s="48"/>
      <c r="D690" s="49"/>
      <c r="E690" s="58"/>
      <c r="F690" s="58"/>
      <c r="G690" s="58"/>
      <c r="H690" s="58">
        <f t="shared" si="11"/>
        <v>0</v>
      </c>
    </row>
    <row r="691" spans="1:8" ht="12.75">
      <c r="A691" s="48"/>
      <c r="B691" s="48"/>
      <c r="C691" s="48"/>
      <c r="D691" s="49"/>
      <c r="E691" s="58"/>
      <c r="F691" s="58"/>
      <c r="G691" s="58"/>
      <c r="H691" s="58">
        <f t="shared" si="11"/>
        <v>0</v>
      </c>
    </row>
    <row r="692" spans="1:8" ht="12.75">
      <c r="A692" s="48"/>
      <c r="B692" s="48"/>
      <c r="C692" s="48"/>
      <c r="D692" s="49"/>
      <c r="E692" s="58"/>
      <c r="F692" s="58"/>
      <c r="G692" s="58"/>
      <c r="H692" s="58">
        <f t="shared" si="11"/>
        <v>0</v>
      </c>
    </row>
    <row r="693" spans="1:8" ht="12.75">
      <c r="A693" s="48"/>
      <c r="B693" s="48"/>
      <c r="C693" s="48"/>
      <c r="D693" s="49"/>
      <c r="E693" s="58"/>
      <c r="F693" s="58"/>
      <c r="G693" s="58"/>
      <c r="H693" s="58">
        <f t="shared" si="11"/>
        <v>0</v>
      </c>
    </row>
    <row r="694" spans="1:8" ht="12.75">
      <c r="A694" s="48"/>
      <c r="B694" s="48"/>
      <c r="C694" s="48"/>
      <c r="D694" s="49"/>
      <c r="E694" s="58"/>
      <c r="F694" s="58"/>
      <c r="G694" s="58"/>
      <c r="H694" s="58">
        <f t="shared" si="11"/>
        <v>0</v>
      </c>
    </row>
    <row r="695" spans="1:8" ht="12.75">
      <c r="A695" s="48"/>
      <c r="B695" s="48"/>
      <c r="C695" s="48"/>
      <c r="D695" s="49"/>
      <c r="E695" s="58"/>
      <c r="F695" s="58"/>
      <c r="G695" s="58"/>
      <c r="H695" s="58">
        <f t="shared" si="11"/>
        <v>0</v>
      </c>
    </row>
    <row r="696" spans="1:8" ht="12.75">
      <c r="A696" s="48"/>
      <c r="B696" s="48"/>
      <c r="C696" s="48"/>
      <c r="D696" s="49"/>
      <c r="E696" s="58"/>
      <c r="F696" s="58"/>
      <c r="G696" s="58"/>
      <c r="H696" s="58">
        <f t="shared" si="11"/>
        <v>0</v>
      </c>
    </row>
    <row r="697" spans="1:8" ht="12.75">
      <c r="A697" s="48"/>
      <c r="B697" s="48"/>
      <c r="C697" s="48"/>
      <c r="D697" s="49"/>
      <c r="E697" s="58"/>
      <c r="F697" s="58"/>
      <c r="G697" s="58"/>
      <c r="H697" s="58">
        <f t="shared" si="11"/>
        <v>0</v>
      </c>
    </row>
    <row r="698" spans="1:8" ht="12.75">
      <c r="A698" s="48"/>
      <c r="B698" s="48"/>
      <c r="C698" s="48"/>
      <c r="D698" s="49"/>
      <c r="E698" s="58"/>
      <c r="F698" s="58"/>
      <c r="G698" s="58"/>
      <c r="H698" s="58">
        <f t="shared" si="11"/>
        <v>0</v>
      </c>
    </row>
    <row r="699" spans="1:8" ht="12.75">
      <c r="A699" s="48"/>
      <c r="B699" s="48"/>
      <c r="C699" s="48"/>
      <c r="D699" s="49"/>
      <c r="E699" s="58"/>
      <c r="F699" s="58"/>
      <c r="G699" s="58"/>
      <c r="H699" s="58">
        <f t="shared" si="11"/>
        <v>0</v>
      </c>
    </row>
    <row r="700" spans="1:8" ht="12.75">
      <c r="A700" s="48"/>
      <c r="B700" s="48"/>
      <c r="C700" s="48"/>
      <c r="D700" s="49"/>
      <c r="E700" s="58"/>
      <c r="F700" s="58"/>
      <c r="G700" s="58"/>
      <c r="H700" s="58">
        <f t="shared" si="11"/>
        <v>0</v>
      </c>
    </row>
    <row r="701" spans="1:8" ht="12.75">
      <c r="A701" s="48"/>
      <c r="B701" s="48"/>
      <c r="C701" s="48"/>
      <c r="D701" s="49"/>
      <c r="E701" s="58"/>
      <c r="F701" s="58"/>
      <c r="G701" s="58"/>
      <c r="H701" s="58">
        <f t="shared" si="11"/>
        <v>0</v>
      </c>
    </row>
    <row r="702" spans="1:8" ht="12.75">
      <c r="A702" s="48"/>
      <c r="B702" s="48"/>
      <c r="C702" s="48"/>
      <c r="D702" s="49"/>
      <c r="E702" s="58"/>
      <c r="F702" s="58"/>
      <c r="G702" s="58"/>
      <c r="H702" s="58">
        <f t="shared" si="11"/>
        <v>0</v>
      </c>
    </row>
    <row r="703" spans="1:8" ht="12.75">
      <c r="A703" s="48"/>
      <c r="B703" s="48"/>
      <c r="C703" s="48"/>
      <c r="D703" s="49"/>
      <c r="E703" s="58"/>
      <c r="F703" s="58"/>
      <c r="G703" s="58"/>
      <c r="H703" s="58">
        <f t="shared" si="11"/>
        <v>0</v>
      </c>
    </row>
    <row r="704" spans="1:8" ht="12.75">
      <c r="A704" s="48"/>
      <c r="B704" s="48"/>
      <c r="C704" s="48"/>
      <c r="D704" s="49"/>
      <c r="E704" s="58"/>
      <c r="F704" s="58"/>
      <c r="G704" s="58"/>
      <c r="H704" s="58">
        <f t="shared" si="11"/>
        <v>0</v>
      </c>
    </row>
    <row r="705" spans="1:8" ht="12.75">
      <c r="A705" s="48"/>
      <c r="B705" s="48"/>
      <c r="C705" s="48"/>
      <c r="D705" s="49"/>
      <c r="E705" s="58"/>
      <c r="F705" s="58"/>
      <c r="G705" s="58"/>
      <c r="H705" s="58">
        <f t="shared" si="11"/>
        <v>0</v>
      </c>
    </row>
    <row r="706" spans="1:8" ht="12.75">
      <c r="A706" s="48"/>
      <c r="B706" s="48"/>
      <c r="C706" s="48"/>
      <c r="D706" s="49"/>
      <c r="E706" s="58"/>
      <c r="F706" s="58"/>
      <c r="G706" s="58"/>
      <c r="H706" s="58">
        <f t="shared" si="11"/>
        <v>0</v>
      </c>
    </row>
    <row r="707" spans="1:8" ht="12.75">
      <c r="A707" s="48"/>
      <c r="B707" s="48"/>
      <c r="C707" s="48"/>
      <c r="D707" s="49"/>
      <c r="E707" s="58"/>
      <c r="F707" s="58"/>
      <c r="G707" s="58"/>
      <c r="H707" s="58">
        <f t="shared" si="11"/>
        <v>0</v>
      </c>
    </row>
    <row r="708" spans="1:8" ht="12.75">
      <c r="A708" s="48"/>
      <c r="B708" s="48"/>
      <c r="C708" s="48"/>
      <c r="D708" s="49"/>
      <c r="E708" s="58"/>
      <c r="F708" s="58"/>
      <c r="G708" s="58"/>
      <c r="H708" s="58">
        <f t="shared" si="11"/>
        <v>0</v>
      </c>
    </row>
    <row r="709" spans="1:8" ht="12.75">
      <c r="A709" s="48"/>
      <c r="B709" s="48"/>
      <c r="C709" s="48"/>
      <c r="D709" s="49"/>
      <c r="E709" s="58"/>
      <c r="F709" s="58"/>
      <c r="G709" s="58"/>
      <c r="H709" s="58">
        <f t="shared" si="11"/>
        <v>0</v>
      </c>
    </row>
    <row r="710" spans="1:8" ht="12.75">
      <c r="A710" s="68"/>
      <c r="B710" s="68"/>
      <c r="C710" s="68"/>
      <c r="D710" s="69"/>
      <c r="E710" s="7"/>
      <c r="F710" s="7"/>
      <c r="G710" s="7"/>
      <c r="H710" s="7">
        <f aca="true" t="shared" si="12" ref="H710:H773">E710+F710-G710</f>
        <v>0</v>
      </c>
    </row>
    <row r="711" spans="1:8" ht="12.75">
      <c r="A711" s="68"/>
      <c r="B711" s="68"/>
      <c r="C711" s="68"/>
      <c r="D711" s="69"/>
      <c r="E711" s="7"/>
      <c r="F711" s="7"/>
      <c r="G711" s="7"/>
      <c r="H711" s="7">
        <f t="shared" si="12"/>
        <v>0</v>
      </c>
    </row>
    <row r="712" spans="1:8" ht="12.75">
      <c r="A712" s="68"/>
      <c r="B712" s="68"/>
      <c r="C712" s="68"/>
      <c r="D712" s="69"/>
      <c r="E712" s="7"/>
      <c r="F712" s="7"/>
      <c r="G712" s="7"/>
      <c r="H712" s="7">
        <f t="shared" si="12"/>
        <v>0</v>
      </c>
    </row>
    <row r="713" spans="1:8" ht="12.75">
      <c r="A713" s="68"/>
      <c r="B713" s="68"/>
      <c r="C713" s="68"/>
      <c r="D713" s="69"/>
      <c r="E713" s="7"/>
      <c r="F713" s="7"/>
      <c r="G713" s="7"/>
      <c r="H713" s="7">
        <f t="shared" si="12"/>
        <v>0</v>
      </c>
    </row>
    <row r="714" spans="1:8" ht="12.75">
      <c r="A714" s="68"/>
      <c r="B714" s="68"/>
      <c r="C714" s="68"/>
      <c r="D714" s="69"/>
      <c r="E714" s="7"/>
      <c r="F714" s="7"/>
      <c r="G714" s="7"/>
      <c r="H714" s="7">
        <f t="shared" si="12"/>
        <v>0</v>
      </c>
    </row>
    <row r="715" spans="1:8" ht="12.75">
      <c r="A715" s="68"/>
      <c r="B715" s="68"/>
      <c r="C715" s="68"/>
      <c r="D715" s="69"/>
      <c r="E715" s="7"/>
      <c r="F715" s="7"/>
      <c r="G715" s="7"/>
      <c r="H715" s="7">
        <f t="shared" si="12"/>
        <v>0</v>
      </c>
    </row>
    <row r="716" spans="1:8" ht="12.75">
      <c r="A716" s="68"/>
      <c r="B716" s="68"/>
      <c r="C716" s="68"/>
      <c r="D716" s="69"/>
      <c r="E716" s="7"/>
      <c r="F716" s="7"/>
      <c r="G716" s="7"/>
      <c r="H716" s="7">
        <f t="shared" si="12"/>
        <v>0</v>
      </c>
    </row>
    <row r="717" spans="1:8" ht="12.75">
      <c r="A717" s="68"/>
      <c r="B717" s="68"/>
      <c r="C717" s="68"/>
      <c r="D717" s="69"/>
      <c r="E717" s="7"/>
      <c r="F717" s="7"/>
      <c r="G717" s="7"/>
      <c r="H717" s="7">
        <f t="shared" si="12"/>
        <v>0</v>
      </c>
    </row>
    <row r="718" spans="1:8" ht="12.75">
      <c r="A718" s="68"/>
      <c r="B718" s="68"/>
      <c r="C718" s="68"/>
      <c r="D718" s="69"/>
      <c r="E718" s="7"/>
      <c r="F718" s="7"/>
      <c r="G718" s="7"/>
      <c r="H718" s="7">
        <f t="shared" si="12"/>
        <v>0</v>
      </c>
    </row>
    <row r="719" spans="1:8" ht="12.75">
      <c r="A719" s="68"/>
      <c r="B719" s="68"/>
      <c r="C719" s="68"/>
      <c r="D719" s="69"/>
      <c r="E719" s="7"/>
      <c r="F719" s="7"/>
      <c r="G719" s="7"/>
      <c r="H719" s="7">
        <f t="shared" si="12"/>
        <v>0</v>
      </c>
    </row>
    <row r="720" spans="1:8" ht="12.75">
      <c r="A720" s="68"/>
      <c r="B720" s="68"/>
      <c r="C720" s="68"/>
      <c r="D720" s="69"/>
      <c r="E720" s="7"/>
      <c r="F720" s="7"/>
      <c r="G720" s="7"/>
      <c r="H720" s="7">
        <f t="shared" si="12"/>
        <v>0</v>
      </c>
    </row>
    <row r="721" spans="1:8" ht="12.75">
      <c r="A721" s="68"/>
      <c r="B721" s="68"/>
      <c r="C721" s="68"/>
      <c r="D721" s="69"/>
      <c r="E721" s="7"/>
      <c r="F721" s="7"/>
      <c r="G721" s="7"/>
      <c r="H721" s="7">
        <f t="shared" si="12"/>
        <v>0</v>
      </c>
    </row>
    <row r="722" spans="1:8" ht="12.75">
      <c r="A722" s="68"/>
      <c r="B722" s="68"/>
      <c r="C722" s="68"/>
      <c r="D722" s="69"/>
      <c r="E722" s="7"/>
      <c r="F722" s="7"/>
      <c r="G722" s="7"/>
      <c r="H722" s="7">
        <f t="shared" si="12"/>
        <v>0</v>
      </c>
    </row>
    <row r="723" spans="1:8" ht="12.75">
      <c r="A723" s="68"/>
      <c r="B723" s="68"/>
      <c r="C723" s="68"/>
      <c r="D723" s="69"/>
      <c r="E723" s="7"/>
      <c r="F723" s="7"/>
      <c r="G723" s="7"/>
      <c r="H723" s="7">
        <f t="shared" si="12"/>
        <v>0</v>
      </c>
    </row>
    <row r="724" spans="1:8" ht="12.75">
      <c r="A724" s="68"/>
      <c r="B724" s="68"/>
      <c r="C724" s="68"/>
      <c r="D724" s="69"/>
      <c r="E724" s="7"/>
      <c r="F724" s="7"/>
      <c r="G724" s="7"/>
      <c r="H724" s="7">
        <f t="shared" si="12"/>
        <v>0</v>
      </c>
    </row>
    <row r="725" spans="1:8" ht="12.75">
      <c r="A725" s="68"/>
      <c r="B725" s="68"/>
      <c r="C725" s="68"/>
      <c r="D725" s="69"/>
      <c r="E725" s="7"/>
      <c r="F725" s="7"/>
      <c r="G725" s="7"/>
      <c r="H725" s="7">
        <f t="shared" si="12"/>
        <v>0</v>
      </c>
    </row>
    <row r="726" spans="1:8" ht="12.75">
      <c r="A726" s="68"/>
      <c r="B726" s="68"/>
      <c r="C726" s="68"/>
      <c r="D726" s="69"/>
      <c r="E726" s="7"/>
      <c r="F726" s="7"/>
      <c r="G726" s="7"/>
      <c r="H726" s="7">
        <f t="shared" si="12"/>
        <v>0</v>
      </c>
    </row>
    <row r="727" spans="1:8" ht="12.75">
      <c r="A727" s="68"/>
      <c r="B727" s="68"/>
      <c r="C727" s="68"/>
      <c r="D727" s="69"/>
      <c r="E727" s="7"/>
      <c r="F727" s="7"/>
      <c r="G727" s="7"/>
      <c r="H727" s="7">
        <f t="shared" si="12"/>
        <v>0</v>
      </c>
    </row>
    <row r="728" spans="1:8" ht="12.75">
      <c r="A728" s="68"/>
      <c r="B728" s="68"/>
      <c r="C728" s="68"/>
      <c r="D728" s="69"/>
      <c r="E728" s="7"/>
      <c r="F728" s="7"/>
      <c r="G728" s="7"/>
      <c r="H728" s="7">
        <f t="shared" si="12"/>
        <v>0</v>
      </c>
    </row>
    <row r="729" spans="1:8" ht="12.75">
      <c r="A729" s="68"/>
      <c r="B729" s="68"/>
      <c r="C729" s="68"/>
      <c r="D729" s="69"/>
      <c r="E729" s="7"/>
      <c r="F729" s="7"/>
      <c r="G729" s="7"/>
      <c r="H729" s="7">
        <f t="shared" si="12"/>
        <v>0</v>
      </c>
    </row>
    <row r="730" spans="1:8" ht="12.75">
      <c r="A730" s="68"/>
      <c r="B730" s="68"/>
      <c r="C730" s="68"/>
      <c r="D730" s="69"/>
      <c r="E730" s="7"/>
      <c r="F730" s="7"/>
      <c r="G730" s="7"/>
      <c r="H730" s="7">
        <f t="shared" si="12"/>
        <v>0</v>
      </c>
    </row>
    <row r="731" spans="1:8" ht="12.75">
      <c r="A731" s="68"/>
      <c r="B731" s="68"/>
      <c r="C731" s="68"/>
      <c r="D731" s="69"/>
      <c r="E731" s="7"/>
      <c r="F731" s="7"/>
      <c r="G731" s="7"/>
      <c r="H731" s="7">
        <f t="shared" si="12"/>
        <v>0</v>
      </c>
    </row>
    <row r="732" spans="1:8" ht="12.75">
      <c r="A732" s="68"/>
      <c r="B732" s="68"/>
      <c r="C732" s="68"/>
      <c r="D732" s="69"/>
      <c r="E732" s="7"/>
      <c r="F732" s="7"/>
      <c r="G732" s="7"/>
      <c r="H732" s="7">
        <f t="shared" si="12"/>
        <v>0</v>
      </c>
    </row>
    <row r="733" spans="1:8" ht="12.75">
      <c r="A733" s="68"/>
      <c r="B733" s="68"/>
      <c r="C733" s="68"/>
      <c r="D733" s="69"/>
      <c r="E733" s="7"/>
      <c r="F733" s="7"/>
      <c r="G733" s="7"/>
      <c r="H733" s="7">
        <f t="shared" si="12"/>
        <v>0</v>
      </c>
    </row>
    <row r="734" spans="1:8" ht="12.75">
      <c r="A734" s="68"/>
      <c r="B734" s="68"/>
      <c r="C734" s="68"/>
      <c r="D734" s="69"/>
      <c r="E734" s="7"/>
      <c r="F734" s="7"/>
      <c r="G734" s="7"/>
      <c r="H734" s="7">
        <f t="shared" si="12"/>
        <v>0</v>
      </c>
    </row>
    <row r="735" spans="1:8" ht="12.75">
      <c r="A735" s="68"/>
      <c r="B735" s="68"/>
      <c r="C735" s="68"/>
      <c r="D735" s="69"/>
      <c r="E735" s="7"/>
      <c r="F735" s="7"/>
      <c r="G735" s="7"/>
      <c r="H735" s="7">
        <f t="shared" si="12"/>
        <v>0</v>
      </c>
    </row>
    <row r="736" spans="1:8" ht="12.75">
      <c r="A736" s="68"/>
      <c r="B736" s="68"/>
      <c r="C736" s="68"/>
      <c r="D736" s="69"/>
      <c r="E736" s="7"/>
      <c r="F736" s="7"/>
      <c r="G736" s="7"/>
      <c r="H736" s="7">
        <f t="shared" si="12"/>
        <v>0</v>
      </c>
    </row>
    <row r="737" spans="1:8" ht="12.75">
      <c r="A737" s="68"/>
      <c r="B737" s="68"/>
      <c r="C737" s="68"/>
      <c r="D737" s="69"/>
      <c r="E737" s="7"/>
      <c r="F737" s="7"/>
      <c r="G737" s="7"/>
      <c r="H737" s="7">
        <f t="shared" si="12"/>
        <v>0</v>
      </c>
    </row>
    <row r="738" spans="1:8" ht="12.75">
      <c r="A738" s="68"/>
      <c r="B738" s="68"/>
      <c r="C738" s="68"/>
      <c r="D738" s="69"/>
      <c r="E738" s="7"/>
      <c r="F738" s="7"/>
      <c r="G738" s="7"/>
      <c r="H738" s="7">
        <f t="shared" si="12"/>
        <v>0</v>
      </c>
    </row>
    <row r="739" spans="1:8" ht="12.75">
      <c r="A739" s="68"/>
      <c r="B739" s="68"/>
      <c r="C739" s="68"/>
      <c r="D739" s="69"/>
      <c r="E739" s="7"/>
      <c r="F739" s="7"/>
      <c r="G739" s="7"/>
      <c r="H739" s="7">
        <f t="shared" si="12"/>
        <v>0</v>
      </c>
    </row>
    <row r="740" spans="1:8" ht="12.75">
      <c r="A740" s="68"/>
      <c r="B740" s="68"/>
      <c r="C740" s="68"/>
      <c r="D740" s="69"/>
      <c r="E740" s="7"/>
      <c r="F740" s="7"/>
      <c r="G740" s="7"/>
      <c r="H740" s="7">
        <f t="shared" si="12"/>
        <v>0</v>
      </c>
    </row>
    <row r="741" spans="1:8" ht="12.75">
      <c r="A741" s="68"/>
      <c r="B741" s="68"/>
      <c r="C741" s="68"/>
      <c r="D741" s="69"/>
      <c r="E741" s="7"/>
      <c r="F741" s="7"/>
      <c r="G741" s="7"/>
      <c r="H741" s="7">
        <f t="shared" si="12"/>
        <v>0</v>
      </c>
    </row>
    <row r="742" spans="1:8" ht="12.75">
      <c r="A742" s="68"/>
      <c r="B742" s="68"/>
      <c r="C742" s="68"/>
      <c r="D742" s="69"/>
      <c r="E742" s="7"/>
      <c r="F742" s="7"/>
      <c r="G742" s="7"/>
      <c r="H742" s="7">
        <f t="shared" si="12"/>
        <v>0</v>
      </c>
    </row>
    <row r="743" spans="1:8" ht="12.75">
      <c r="A743" s="68"/>
      <c r="B743" s="68"/>
      <c r="C743" s="68"/>
      <c r="D743" s="69"/>
      <c r="E743" s="7"/>
      <c r="F743" s="7"/>
      <c r="G743" s="7"/>
      <c r="H743" s="7">
        <f t="shared" si="12"/>
        <v>0</v>
      </c>
    </row>
    <row r="744" spans="1:8" ht="12.75">
      <c r="A744" s="68"/>
      <c r="B744" s="68"/>
      <c r="C744" s="68"/>
      <c r="D744" s="69"/>
      <c r="E744" s="7"/>
      <c r="F744" s="7"/>
      <c r="G744" s="7"/>
      <c r="H744" s="7">
        <f t="shared" si="12"/>
        <v>0</v>
      </c>
    </row>
    <row r="745" spans="1:8" ht="12.75">
      <c r="A745" s="68"/>
      <c r="B745" s="68"/>
      <c r="C745" s="68"/>
      <c r="D745" s="69"/>
      <c r="E745" s="7"/>
      <c r="F745" s="7"/>
      <c r="G745" s="7"/>
      <c r="H745" s="7">
        <f t="shared" si="12"/>
        <v>0</v>
      </c>
    </row>
    <row r="746" spans="1:8" ht="12.75">
      <c r="A746" s="68"/>
      <c r="B746" s="68"/>
      <c r="C746" s="68"/>
      <c r="D746" s="69"/>
      <c r="E746" s="7"/>
      <c r="F746" s="7"/>
      <c r="G746" s="7"/>
      <c r="H746" s="7">
        <f t="shared" si="12"/>
        <v>0</v>
      </c>
    </row>
    <row r="747" spans="1:8" ht="12.75">
      <c r="A747" s="68"/>
      <c r="B747" s="68"/>
      <c r="C747" s="68"/>
      <c r="D747" s="69"/>
      <c r="E747" s="7"/>
      <c r="F747" s="7"/>
      <c r="G747" s="7"/>
      <c r="H747" s="7">
        <f t="shared" si="12"/>
        <v>0</v>
      </c>
    </row>
    <row r="748" spans="1:8" ht="12.75">
      <c r="A748" s="68"/>
      <c r="B748" s="68"/>
      <c r="C748" s="68"/>
      <c r="D748" s="69"/>
      <c r="E748" s="7"/>
      <c r="F748" s="7"/>
      <c r="G748" s="7"/>
      <c r="H748" s="7">
        <f t="shared" si="12"/>
        <v>0</v>
      </c>
    </row>
    <row r="749" spans="1:8" ht="12.75">
      <c r="A749" s="68"/>
      <c r="B749" s="68"/>
      <c r="C749" s="68"/>
      <c r="D749" s="69"/>
      <c r="E749" s="7"/>
      <c r="F749" s="7"/>
      <c r="G749" s="7"/>
      <c r="H749" s="7">
        <f t="shared" si="12"/>
        <v>0</v>
      </c>
    </row>
    <row r="750" spans="1:8" ht="12.75">
      <c r="A750" s="68"/>
      <c r="B750" s="68"/>
      <c r="C750" s="68"/>
      <c r="D750" s="69"/>
      <c r="E750" s="7"/>
      <c r="F750" s="7"/>
      <c r="G750" s="7"/>
      <c r="H750" s="7">
        <f t="shared" si="12"/>
        <v>0</v>
      </c>
    </row>
    <row r="751" spans="1:8" ht="12.75">
      <c r="A751" s="68"/>
      <c r="B751" s="68"/>
      <c r="C751" s="68"/>
      <c r="D751" s="69"/>
      <c r="E751" s="7"/>
      <c r="F751" s="7"/>
      <c r="G751" s="7"/>
      <c r="H751" s="7">
        <f t="shared" si="12"/>
        <v>0</v>
      </c>
    </row>
    <row r="752" spans="1:8" ht="12.75">
      <c r="A752" s="68"/>
      <c r="B752" s="68"/>
      <c r="C752" s="68"/>
      <c r="D752" s="69"/>
      <c r="E752" s="7"/>
      <c r="F752" s="7"/>
      <c r="G752" s="7"/>
      <c r="H752" s="7">
        <f t="shared" si="12"/>
        <v>0</v>
      </c>
    </row>
    <row r="753" spans="1:8" ht="12.75">
      <c r="A753" s="68"/>
      <c r="B753" s="68"/>
      <c r="C753" s="68"/>
      <c r="D753" s="69"/>
      <c r="E753" s="7"/>
      <c r="F753" s="7"/>
      <c r="G753" s="7"/>
      <c r="H753" s="7">
        <f t="shared" si="12"/>
        <v>0</v>
      </c>
    </row>
    <row r="754" spans="1:8" ht="12.75">
      <c r="A754" s="68"/>
      <c r="B754" s="68"/>
      <c r="C754" s="68"/>
      <c r="D754" s="69"/>
      <c r="E754" s="7"/>
      <c r="F754" s="7"/>
      <c r="G754" s="7"/>
      <c r="H754" s="7">
        <f t="shared" si="12"/>
        <v>0</v>
      </c>
    </row>
    <row r="755" spans="1:8" ht="12.75">
      <c r="A755" s="68"/>
      <c r="B755" s="68"/>
      <c r="C755" s="68"/>
      <c r="D755" s="69"/>
      <c r="E755" s="7"/>
      <c r="F755" s="7"/>
      <c r="G755" s="7"/>
      <c r="H755" s="7">
        <f t="shared" si="12"/>
        <v>0</v>
      </c>
    </row>
    <row r="756" spans="1:8" ht="12.75">
      <c r="A756" s="68"/>
      <c r="B756" s="68"/>
      <c r="C756" s="68"/>
      <c r="D756" s="69"/>
      <c r="E756" s="7"/>
      <c r="F756" s="7"/>
      <c r="G756" s="7"/>
      <c r="H756" s="7">
        <f t="shared" si="12"/>
        <v>0</v>
      </c>
    </row>
    <row r="757" spans="1:8" ht="12.75">
      <c r="A757" s="68"/>
      <c r="B757" s="68"/>
      <c r="C757" s="68"/>
      <c r="D757" s="69"/>
      <c r="E757" s="7"/>
      <c r="F757" s="7"/>
      <c r="G757" s="7"/>
      <c r="H757" s="7">
        <f t="shared" si="12"/>
        <v>0</v>
      </c>
    </row>
    <row r="758" spans="1:8" ht="12.75">
      <c r="A758" s="68"/>
      <c r="B758" s="68"/>
      <c r="C758" s="68"/>
      <c r="D758" s="69"/>
      <c r="E758" s="7"/>
      <c r="F758" s="7"/>
      <c r="G758" s="7"/>
      <c r="H758" s="7">
        <f t="shared" si="12"/>
        <v>0</v>
      </c>
    </row>
    <row r="759" spans="1:8" ht="12.75">
      <c r="A759" s="68"/>
      <c r="B759" s="68"/>
      <c r="C759" s="68"/>
      <c r="D759" s="69"/>
      <c r="E759" s="7"/>
      <c r="F759" s="7"/>
      <c r="G759" s="7"/>
      <c r="H759" s="7">
        <f t="shared" si="12"/>
        <v>0</v>
      </c>
    </row>
    <row r="760" spans="1:8" ht="12.75">
      <c r="A760" s="68"/>
      <c r="B760" s="68"/>
      <c r="C760" s="68"/>
      <c r="D760" s="69"/>
      <c r="E760" s="7"/>
      <c r="F760" s="7"/>
      <c r="G760" s="7"/>
      <c r="H760" s="7">
        <f t="shared" si="12"/>
        <v>0</v>
      </c>
    </row>
    <row r="761" spans="1:8" ht="12.75">
      <c r="A761" s="68"/>
      <c r="B761" s="68"/>
      <c r="C761" s="68"/>
      <c r="D761" s="69"/>
      <c r="E761" s="7"/>
      <c r="F761" s="7"/>
      <c r="G761" s="7"/>
      <c r="H761" s="7">
        <f t="shared" si="12"/>
        <v>0</v>
      </c>
    </row>
    <row r="762" spans="1:8" ht="12.75">
      <c r="A762" s="68"/>
      <c r="B762" s="68"/>
      <c r="C762" s="68"/>
      <c r="D762" s="69"/>
      <c r="E762" s="7"/>
      <c r="F762" s="7"/>
      <c r="G762" s="7"/>
      <c r="H762" s="7">
        <f t="shared" si="12"/>
        <v>0</v>
      </c>
    </row>
    <row r="763" spans="1:8" ht="12.75">
      <c r="A763" s="68"/>
      <c r="B763" s="68"/>
      <c r="C763" s="68"/>
      <c r="D763" s="69"/>
      <c r="E763" s="7"/>
      <c r="F763" s="7"/>
      <c r="G763" s="7"/>
      <c r="H763" s="7">
        <f t="shared" si="12"/>
        <v>0</v>
      </c>
    </row>
    <row r="764" spans="1:8" ht="12.75">
      <c r="A764" s="68"/>
      <c r="B764" s="68"/>
      <c r="C764" s="68"/>
      <c r="D764" s="69"/>
      <c r="E764" s="7"/>
      <c r="F764" s="7"/>
      <c r="G764" s="7"/>
      <c r="H764" s="7">
        <f t="shared" si="12"/>
        <v>0</v>
      </c>
    </row>
    <row r="765" spans="1:8" ht="12.75">
      <c r="A765" s="68"/>
      <c r="B765" s="68"/>
      <c r="C765" s="68"/>
      <c r="D765" s="69"/>
      <c r="E765" s="7"/>
      <c r="F765" s="7"/>
      <c r="G765" s="7"/>
      <c r="H765" s="7">
        <f t="shared" si="12"/>
        <v>0</v>
      </c>
    </row>
    <row r="766" spans="1:8" ht="12.75">
      <c r="A766" s="68"/>
      <c r="B766" s="68"/>
      <c r="C766" s="68"/>
      <c r="D766" s="69"/>
      <c r="E766" s="7"/>
      <c r="F766" s="7"/>
      <c r="G766" s="7"/>
      <c r="H766" s="7">
        <f t="shared" si="12"/>
        <v>0</v>
      </c>
    </row>
    <row r="767" spans="1:8" ht="12.75">
      <c r="A767" s="68"/>
      <c r="B767" s="68"/>
      <c r="C767" s="68"/>
      <c r="D767" s="69"/>
      <c r="E767" s="7"/>
      <c r="F767" s="7"/>
      <c r="G767" s="7"/>
      <c r="H767" s="7">
        <f t="shared" si="12"/>
        <v>0</v>
      </c>
    </row>
    <row r="768" spans="1:8" ht="12.75">
      <c r="A768" s="68"/>
      <c r="B768" s="68"/>
      <c r="C768" s="68"/>
      <c r="D768" s="69"/>
      <c r="E768" s="7"/>
      <c r="F768" s="7"/>
      <c r="G768" s="7"/>
      <c r="H768" s="7">
        <f t="shared" si="12"/>
        <v>0</v>
      </c>
    </row>
    <row r="769" spans="1:8" ht="12.75">
      <c r="A769" s="68"/>
      <c r="B769" s="68"/>
      <c r="C769" s="68"/>
      <c r="D769" s="69"/>
      <c r="E769" s="7"/>
      <c r="F769" s="7"/>
      <c r="G769" s="7"/>
      <c r="H769" s="7">
        <f t="shared" si="12"/>
        <v>0</v>
      </c>
    </row>
    <row r="770" spans="1:8" ht="12.75">
      <c r="A770" s="68"/>
      <c r="B770" s="68"/>
      <c r="C770" s="68"/>
      <c r="D770" s="69"/>
      <c r="E770" s="7"/>
      <c r="F770" s="7"/>
      <c r="G770" s="7"/>
      <c r="H770" s="7">
        <f t="shared" si="12"/>
        <v>0</v>
      </c>
    </row>
    <row r="771" spans="1:8" ht="12.75">
      <c r="A771" s="68"/>
      <c r="B771" s="68"/>
      <c r="C771" s="68"/>
      <c r="D771" s="69"/>
      <c r="E771" s="7"/>
      <c r="F771" s="7"/>
      <c r="G771" s="7"/>
      <c r="H771" s="7">
        <f t="shared" si="12"/>
        <v>0</v>
      </c>
    </row>
    <row r="772" spans="1:8" ht="12.75">
      <c r="A772" s="68"/>
      <c r="B772" s="68"/>
      <c r="C772" s="68"/>
      <c r="D772" s="69"/>
      <c r="E772" s="7"/>
      <c r="F772" s="7"/>
      <c r="G772" s="7"/>
      <c r="H772" s="7">
        <f t="shared" si="12"/>
        <v>0</v>
      </c>
    </row>
    <row r="773" spans="1:8" ht="12.75">
      <c r="A773" s="68"/>
      <c r="B773" s="68"/>
      <c r="C773" s="68"/>
      <c r="D773" s="69"/>
      <c r="E773" s="7"/>
      <c r="F773" s="7"/>
      <c r="G773" s="7"/>
      <c r="H773" s="7">
        <f t="shared" si="12"/>
        <v>0</v>
      </c>
    </row>
    <row r="774" spans="1:8" ht="12.75">
      <c r="A774" s="68"/>
      <c r="B774" s="68"/>
      <c r="C774" s="68"/>
      <c r="D774" s="69"/>
      <c r="E774" s="7"/>
      <c r="F774" s="7"/>
      <c r="G774" s="7"/>
      <c r="H774" s="7">
        <f aca="true" t="shared" si="13" ref="H774:H837">E774+F774-G774</f>
        <v>0</v>
      </c>
    </row>
    <row r="775" spans="1:8" ht="12.75">
      <c r="A775" s="68"/>
      <c r="B775" s="68"/>
      <c r="C775" s="68"/>
      <c r="D775" s="69"/>
      <c r="E775" s="7"/>
      <c r="F775" s="7"/>
      <c r="G775" s="7"/>
      <c r="H775" s="7">
        <f t="shared" si="13"/>
        <v>0</v>
      </c>
    </row>
    <row r="776" spans="1:8" ht="12.75">
      <c r="A776" s="68"/>
      <c r="B776" s="68"/>
      <c r="C776" s="68"/>
      <c r="D776" s="69"/>
      <c r="E776" s="7"/>
      <c r="F776" s="7"/>
      <c r="G776" s="7"/>
      <c r="H776" s="7">
        <f t="shared" si="13"/>
        <v>0</v>
      </c>
    </row>
    <row r="777" spans="1:8" ht="12.75">
      <c r="A777" s="68"/>
      <c r="B777" s="68"/>
      <c r="C777" s="68"/>
      <c r="D777" s="69"/>
      <c r="E777" s="7"/>
      <c r="F777" s="7"/>
      <c r="G777" s="7"/>
      <c r="H777" s="7">
        <f t="shared" si="13"/>
        <v>0</v>
      </c>
    </row>
    <row r="778" spans="1:8" ht="12.75">
      <c r="A778" s="68"/>
      <c r="B778" s="68"/>
      <c r="C778" s="68"/>
      <c r="D778" s="69"/>
      <c r="E778" s="7"/>
      <c r="F778" s="7"/>
      <c r="G778" s="7"/>
      <c r="H778" s="7">
        <f t="shared" si="13"/>
        <v>0</v>
      </c>
    </row>
    <row r="779" spans="1:8" ht="12.75">
      <c r="A779" s="68"/>
      <c r="B779" s="68"/>
      <c r="C779" s="68"/>
      <c r="D779" s="69"/>
      <c r="E779" s="7"/>
      <c r="F779" s="7"/>
      <c r="G779" s="7"/>
      <c r="H779" s="7">
        <f t="shared" si="13"/>
        <v>0</v>
      </c>
    </row>
    <row r="780" spans="1:8" ht="12.75">
      <c r="A780" s="68"/>
      <c r="B780" s="68"/>
      <c r="C780" s="68"/>
      <c r="D780" s="69"/>
      <c r="E780" s="7"/>
      <c r="F780" s="7"/>
      <c r="G780" s="7"/>
      <c r="H780" s="7">
        <f t="shared" si="13"/>
        <v>0</v>
      </c>
    </row>
    <row r="781" spans="1:8" ht="12.75">
      <c r="A781" s="68"/>
      <c r="B781" s="68"/>
      <c r="C781" s="68"/>
      <c r="D781" s="69"/>
      <c r="E781" s="7"/>
      <c r="F781" s="7"/>
      <c r="G781" s="7"/>
      <c r="H781" s="7">
        <f t="shared" si="13"/>
        <v>0</v>
      </c>
    </row>
    <row r="782" spans="1:8" ht="12.75">
      <c r="A782" s="68"/>
      <c r="B782" s="68"/>
      <c r="C782" s="68"/>
      <c r="D782" s="69"/>
      <c r="E782" s="7"/>
      <c r="F782" s="7"/>
      <c r="G782" s="7"/>
      <c r="H782" s="7">
        <f t="shared" si="13"/>
        <v>0</v>
      </c>
    </row>
    <row r="783" spans="1:8" ht="12.75">
      <c r="A783" s="68"/>
      <c r="B783" s="68"/>
      <c r="C783" s="68"/>
      <c r="D783" s="69"/>
      <c r="E783" s="7"/>
      <c r="F783" s="7"/>
      <c r="G783" s="7"/>
      <c r="H783" s="7">
        <f t="shared" si="13"/>
        <v>0</v>
      </c>
    </row>
    <row r="784" spans="1:8" ht="12.75">
      <c r="A784" s="68"/>
      <c r="B784" s="68"/>
      <c r="C784" s="68"/>
      <c r="D784" s="69"/>
      <c r="E784" s="7"/>
      <c r="F784" s="7"/>
      <c r="G784" s="7"/>
      <c r="H784" s="7">
        <f t="shared" si="13"/>
        <v>0</v>
      </c>
    </row>
    <row r="785" spans="1:8" ht="12.75">
      <c r="A785" s="68"/>
      <c r="B785" s="68"/>
      <c r="C785" s="68"/>
      <c r="D785" s="69"/>
      <c r="E785" s="7"/>
      <c r="F785" s="7"/>
      <c r="G785" s="7"/>
      <c r="H785" s="7">
        <f t="shared" si="13"/>
        <v>0</v>
      </c>
    </row>
    <row r="786" spans="1:8" ht="12.75">
      <c r="A786" s="68"/>
      <c r="B786" s="68"/>
      <c r="C786" s="68"/>
      <c r="D786" s="69"/>
      <c r="E786" s="7"/>
      <c r="F786" s="7"/>
      <c r="G786" s="7"/>
      <c r="H786" s="7">
        <f t="shared" si="13"/>
        <v>0</v>
      </c>
    </row>
    <row r="787" spans="1:8" ht="12.75">
      <c r="A787" s="68"/>
      <c r="B787" s="68"/>
      <c r="C787" s="68"/>
      <c r="D787" s="69"/>
      <c r="E787" s="7"/>
      <c r="F787" s="7"/>
      <c r="G787" s="7"/>
      <c r="H787" s="7">
        <f t="shared" si="13"/>
        <v>0</v>
      </c>
    </row>
    <row r="788" spans="1:8" ht="12.75">
      <c r="A788" s="68"/>
      <c r="B788" s="68"/>
      <c r="C788" s="68"/>
      <c r="D788" s="69"/>
      <c r="E788" s="7"/>
      <c r="F788" s="7"/>
      <c r="G788" s="7"/>
      <c r="H788" s="7">
        <f t="shared" si="13"/>
        <v>0</v>
      </c>
    </row>
    <row r="789" spans="1:8" ht="12.75">
      <c r="A789" s="68"/>
      <c r="B789" s="68"/>
      <c r="C789" s="68"/>
      <c r="D789" s="69"/>
      <c r="E789" s="7"/>
      <c r="F789" s="7"/>
      <c r="G789" s="7"/>
      <c r="H789" s="7">
        <f t="shared" si="13"/>
        <v>0</v>
      </c>
    </row>
    <row r="790" spans="1:8" ht="12.75">
      <c r="A790" s="68"/>
      <c r="B790" s="68"/>
      <c r="C790" s="68"/>
      <c r="D790" s="69"/>
      <c r="E790" s="7"/>
      <c r="F790" s="7"/>
      <c r="G790" s="7"/>
      <c r="H790" s="7">
        <f t="shared" si="13"/>
        <v>0</v>
      </c>
    </row>
    <row r="791" spans="1:8" ht="12.75">
      <c r="A791" s="68"/>
      <c r="B791" s="68"/>
      <c r="C791" s="68"/>
      <c r="D791" s="69"/>
      <c r="E791" s="7"/>
      <c r="F791" s="7"/>
      <c r="G791" s="7"/>
      <c r="H791" s="7">
        <f t="shared" si="13"/>
        <v>0</v>
      </c>
    </row>
    <row r="792" spans="1:8" ht="12.75">
      <c r="A792" s="68"/>
      <c r="B792" s="68"/>
      <c r="C792" s="68"/>
      <c r="D792" s="69"/>
      <c r="E792" s="7"/>
      <c r="F792" s="7"/>
      <c r="G792" s="7"/>
      <c r="H792" s="7">
        <f t="shared" si="13"/>
        <v>0</v>
      </c>
    </row>
    <row r="793" spans="1:8" ht="12.75">
      <c r="A793" s="68"/>
      <c r="B793" s="68"/>
      <c r="C793" s="68"/>
      <c r="D793" s="69"/>
      <c r="E793" s="7"/>
      <c r="F793" s="7"/>
      <c r="G793" s="7"/>
      <c r="H793" s="7">
        <f t="shared" si="13"/>
        <v>0</v>
      </c>
    </row>
    <row r="794" spans="1:8" ht="12.75">
      <c r="A794" s="68"/>
      <c r="B794" s="68"/>
      <c r="C794" s="68"/>
      <c r="D794" s="69"/>
      <c r="E794" s="7"/>
      <c r="F794" s="7"/>
      <c r="G794" s="7"/>
      <c r="H794" s="7">
        <f t="shared" si="13"/>
        <v>0</v>
      </c>
    </row>
    <row r="795" spans="1:8" ht="12.75">
      <c r="A795" s="68"/>
      <c r="B795" s="68"/>
      <c r="C795" s="68"/>
      <c r="D795" s="69"/>
      <c r="E795" s="7"/>
      <c r="F795" s="7"/>
      <c r="G795" s="7"/>
      <c r="H795" s="7">
        <f t="shared" si="13"/>
        <v>0</v>
      </c>
    </row>
    <row r="796" spans="1:8" ht="12.75">
      <c r="A796" s="68"/>
      <c r="B796" s="68"/>
      <c r="C796" s="68"/>
      <c r="D796" s="69"/>
      <c r="E796" s="7"/>
      <c r="F796" s="7"/>
      <c r="G796" s="7"/>
      <c r="H796" s="7">
        <f t="shared" si="13"/>
        <v>0</v>
      </c>
    </row>
    <row r="797" spans="1:8" ht="12.75">
      <c r="A797" s="68"/>
      <c r="B797" s="68"/>
      <c r="C797" s="68"/>
      <c r="D797" s="69"/>
      <c r="E797" s="7"/>
      <c r="F797" s="7"/>
      <c r="G797" s="7"/>
      <c r="H797" s="7">
        <f t="shared" si="13"/>
        <v>0</v>
      </c>
    </row>
    <row r="798" spans="1:8" ht="12.75">
      <c r="A798" s="68"/>
      <c r="B798" s="68"/>
      <c r="C798" s="68"/>
      <c r="D798" s="69"/>
      <c r="E798" s="7"/>
      <c r="F798" s="7"/>
      <c r="G798" s="7"/>
      <c r="H798" s="7">
        <f t="shared" si="13"/>
        <v>0</v>
      </c>
    </row>
    <row r="799" spans="1:8" ht="12.75">
      <c r="A799" s="68"/>
      <c r="B799" s="68"/>
      <c r="C799" s="68"/>
      <c r="D799" s="69"/>
      <c r="E799" s="7"/>
      <c r="F799" s="7"/>
      <c r="G799" s="7"/>
      <c r="H799" s="7">
        <f t="shared" si="13"/>
        <v>0</v>
      </c>
    </row>
    <row r="800" spans="1:8" ht="12.75">
      <c r="A800" s="68"/>
      <c r="B800" s="68"/>
      <c r="C800" s="68"/>
      <c r="D800" s="69"/>
      <c r="E800" s="7"/>
      <c r="F800" s="7"/>
      <c r="G800" s="7"/>
      <c r="H800" s="7">
        <f t="shared" si="13"/>
        <v>0</v>
      </c>
    </row>
    <row r="801" spans="1:8" ht="12.75">
      <c r="A801" s="68"/>
      <c r="B801" s="68"/>
      <c r="C801" s="68"/>
      <c r="D801" s="69"/>
      <c r="E801" s="7"/>
      <c r="F801" s="7"/>
      <c r="G801" s="7"/>
      <c r="H801" s="7">
        <f t="shared" si="13"/>
        <v>0</v>
      </c>
    </row>
    <row r="802" spans="1:8" ht="12.75">
      <c r="A802" s="68"/>
      <c r="B802" s="68"/>
      <c r="C802" s="68"/>
      <c r="D802" s="69"/>
      <c r="E802" s="7"/>
      <c r="F802" s="7"/>
      <c r="G802" s="7"/>
      <c r="H802" s="7">
        <f t="shared" si="13"/>
        <v>0</v>
      </c>
    </row>
    <row r="803" spans="1:8" ht="12.75">
      <c r="A803" s="68"/>
      <c r="B803" s="68"/>
      <c r="C803" s="68"/>
      <c r="D803" s="69"/>
      <c r="E803" s="7"/>
      <c r="F803" s="7"/>
      <c r="G803" s="7"/>
      <c r="H803" s="7">
        <f t="shared" si="13"/>
        <v>0</v>
      </c>
    </row>
    <row r="804" spans="1:8" ht="12.75">
      <c r="A804" s="68"/>
      <c r="B804" s="68"/>
      <c r="C804" s="68"/>
      <c r="D804" s="69"/>
      <c r="E804" s="7"/>
      <c r="F804" s="7"/>
      <c r="G804" s="7"/>
      <c r="H804" s="7">
        <f t="shared" si="13"/>
        <v>0</v>
      </c>
    </row>
    <row r="805" spans="1:8" ht="12.75">
      <c r="A805" s="68"/>
      <c r="B805" s="68"/>
      <c r="C805" s="68"/>
      <c r="D805" s="69"/>
      <c r="E805" s="7"/>
      <c r="F805" s="7"/>
      <c r="G805" s="7"/>
      <c r="H805" s="7">
        <f t="shared" si="13"/>
        <v>0</v>
      </c>
    </row>
    <row r="806" spans="1:8" ht="12.75">
      <c r="A806" s="68"/>
      <c r="B806" s="68"/>
      <c r="C806" s="68"/>
      <c r="D806" s="69"/>
      <c r="E806" s="7"/>
      <c r="F806" s="7"/>
      <c r="G806" s="7"/>
      <c r="H806" s="7">
        <f t="shared" si="13"/>
        <v>0</v>
      </c>
    </row>
    <row r="807" spans="1:8" ht="12.75">
      <c r="A807" s="68"/>
      <c r="B807" s="68"/>
      <c r="C807" s="68"/>
      <c r="D807" s="69"/>
      <c r="E807" s="7"/>
      <c r="F807" s="7"/>
      <c r="G807" s="7"/>
      <c r="H807" s="7">
        <f t="shared" si="13"/>
        <v>0</v>
      </c>
    </row>
    <row r="808" spans="1:8" ht="12.75">
      <c r="A808" s="68"/>
      <c r="B808" s="68"/>
      <c r="C808" s="68"/>
      <c r="D808" s="69"/>
      <c r="E808" s="7"/>
      <c r="F808" s="7"/>
      <c r="G808" s="7"/>
      <c r="H808" s="7">
        <f t="shared" si="13"/>
        <v>0</v>
      </c>
    </row>
    <row r="809" spans="1:8" ht="12.75">
      <c r="A809" s="68"/>
      <c r="B809" s="68"/>
      <c r="C809" s="68"/>
      <c r="D809" s="69"/>
      <c r="E809" s="7"/>
      <c r="F809" s="7"/>
      <c r="G809" s="7"/>
      <c r="H809" s="7">
        <f t="shared" si="13"/>
        <v>0</v>
      </c>
    </row>
    <row r="810" spans="1:8" ht="12.75">
      <c r="A810" s="68"/>
      <c r="B810" s="68"/>
      <c r="C810" s="68"/>
      <c r="D810" s="69"/>
      <c r="E810" s="7"/>
      <c r="F810" s="7"/>
      <c r="G810" s="7"/>
      <c r="H810" s="7">
        <f t="shared" si="13"/>
        <v>0</v>
      </c>
    </row>
    <row r="811" spans="1:8" ht="12.75">
      <c r="A811" s="68"/>
      <c r="B811" s="68"/>
      <c r="C811" s="68"/>
      <c r="D811" s="69"/>
      <c r="E811" s="7"/>
      <c r="F811" s="7"/>
      <c r="G811" s="7"/>
      <c r="H811" s="7">
        <f t="shared" si="13"/>
        <v>0</v>
      </c>
    </row>
    <row r="812" spans="1:8" ht="12.75">
      <c r="A812" s="68"/>
      <c r="B812" s="68"/>
      <c r="C812" s="68"/>
      <c r="D812" s="69"/>
      <c r="E812" s="7"/>
      <c r="F812" s="7"/>
      <c r="G812" s="7"/>
      <c r="H812" s="7">
        <f t="shared" si="13"/>
        <v>0</v>
      </c>
    </row>
    <row r="813" spans="1:8" ht="12.75">
      <c r="A813" s="68"/>
      <c r="B813" s="68"/>
      <c r="C813" s="68"/>
      <c r="D813" s="69"/>
      <c r="E813" s="7"/>
      <c r="F813" s="7"/>
      <c r="G813" s="7"/>
      <c r="H813" s="7">
        <f t="shared" si="13"/>
        <v>0</v>
      </c>
    </row>
    <row r="814" spans="1:8" ht="12.75">
      <c r="A814" s="68"/>
      <c r="B814" s="68"/>
      <c r="C814" s="68"/>
      <c r="D814" s="69"/>
      <c r="E814" s="7"/>
      <c r="F814" s="7"/>
      <c r="G814" s="7"/>
      <c r="H814" s="7">
        <f t="shared" si="13"/>
        <v>0</v>
      </c>
    </row>
    <row r="815" spans="1:8" ht="12.75">
      <c r="A815" s="68"/>
      <c r="B815" s="68"/>
      <c r="C815" s="68"/>
      <c r="D815" s="69"/>
      <c r="E815" s="7"/>
      <c r="F815" s="7"/>
      <c r="G815" s="7"/>
      <c r="H815" s="7">
        <f t="shared" si="13"/>
        <v>0</v>
      </c>
    </row>
    <row r="816" spans="1:8" ht="12.75">
      <c r="A816" s="68"/>
      <c r="B816" s="68"/>
      <c r="C816" s="68"/>
      <c r="D816" s="69"/>
      <c r="E816" s="7"/>
      <c r="F816" s="7"/>
      <c r="G816" s="7"/>
      <c r="H816" s="7">
        <f t="shared" si="13"/>
        <v>0</v>
      </c>
    </row>
    <row r="817" spans="1:8" ht="12.75">
      <c r="A817" s="68"/>
      <c r="B817" s="68"/>
      <c r="C817" s="68"/>
      <c r="D817" s="69"/>
      <c r="E817" s="7"/>
      <c r="F817" s="7"/>
      <c r="G817" s="7"/>
      <c r="H817" s="7">
        <f t="shared" si="13"/>
        <v>0</v>
      </c>
    </row>
    <row r="818" spans="1:8" ht="12.75">
      <c r="A818" s="68"/>
      <c r="B818" s="68"/>
      <c r="C818" s="68"/>
      <c r="D818" s="69"/>
      <c r="E818" s="7"/>
      <c r="F818" s="7"/>
      <c r="G818" s="7"/>
      <c r="H818" s="7">
        <f t="shared" si="13"/>
        <v>0</v>
      </c>
    </row>
    <row r="819" spans="1:8" ht="12.75">
      <c r="A819" s="68"/>
      <c r="B819" s="68"/>
      <c r="C819" s="68"/>
      <c r="D819" s="69"/>
      <c r="E819" s="7"/>
      <c r="F819" s="7"/>
      <c r="G819" s="7"/>
      <c r="H819" s="7">
        <f t="shared" si="13"/>
        <v>0</v>
      </c>
    </row>
    <row r="820" spans="1:8" ht="12.75">
      <c r="A820" s="68"/>
      <c r="B820" s="68"/>
      <c r="C820" s="68"/>
      <c r="D820" s="69"/>
      <c r="E820" s="7"/>
      <c r="F820" s="7"/>
      <c r="G820" s="7"/>
      <c r="H820" s="7">
        <f t="shared" si="13"/>
        <v>0</v>
      </c>
    </row>
    <row r="821" spans="1:8" ht="12.75">
      <c r="A821" s="68"/>
      <c r="B821" s="68"/>
      <c r="C821" s="68"/>
      <c r="D821" s="69"/>
      <c r="E821" s="7"/>
      <c r="F821" s="7"/>
      <c r="G821" s="7"/>
      <c r="H821" s="7">
        <f t="shared" si="13"/>
        <v>0</v>
      </c>
    </row>
    <row r="822" spans="1:8" ht="12.75">
      <c r="A822" s="68"/>
      <c r="B822" s="68"/>
      <c r="C822" s="68"/>
      <c r="D822" s="69"/>
      <c r="E822" s="7"/>
      <c r="F822" s="7"/>
      <c r="G822" s="7"/>
      <c r="H822" s="7">
        <f t="shared" si="13"/>
        <v>0</v>
      </c>
    </row>
    <row r="823" spans="1:8" ht="12.75">
      <c r="A823" s="68"/>
      <c r="B823" s="68"/>
      <c r="C823" s="68"/>
      <c r="D823" s="69"/>
      <c r="E823" s="7"/>
      <c r="F823" s="7"/>
      <c r="G823" s="7"/>
      <c r="H823" s="7">
        <f t="shared" si="13"/>
        <v>0</v>
      </c>
    </row>
    <row r="824" spans="1:8" ht="12.75">
      <c r="A824" s="68"/>
      <c r="B824" s="68"/>
      <c r="C824" s="68"/>
      <c r="D824" s="69"/>
      <c r="E824" s="7"/>
      <c r="F824" s="7"/>
      <c r="G824" s="7"/>
      <c r="H824" s="7">
        <f t="shared" si="13"/>
        <v>0</v>
      </c>
    </row>
    <row r="825" spans="1:8" ht="12.75">
      <c r="A825" s="68"/>
      <c r="B825" s="68"/>
      <c r="C825" s="68"/>
      <c r="D825" s="69"/>
      <c r="E825" s="7"/>
      <c r="F825" s="7"/>
      <c r="G825" s="7"/>
      <c r="H825" s="7">
        <f t="shared" si="13"/>
        <v>0</v>
      </c>
    </row>
    <row r="826" spans="1:8" ht="12.75">
      <c r="A826" s="68"/>
      <c r="B826" s="68"/>
      <c r="C826" s="68"/>
      <c r="D826" s="69"/>
      <c r="E826" s="7"/>
      <c r="F826" s="7"/>
      <c r="G826" s="7"/>
      <c r="H826" s="7">
        <f t="shared" si="13"/>
        <v>0</v>
      </c>
    </row>
    <row r="827" spans="1:8" ht="12.75">
      <c r="A827" s="68"/>
      <c r="B827" s="68"/>
      <c r="C827" s="68"/>
      <c r="D827" s="69"/>
      <c r="E827" s="7"/>
      <c r="F827" s="7"/>
      <c r="G827" s="7"/>
      <c r="H827" s="7">
        <f t="shared" si="13"/>
        <v>0</v>
      </c>
    </row>
    <row r="828" spans="1:8" ht="12.75">
      <c r="A828" s="68"/>
      <c r="B828" s="68"/>
      <c r="C828" s="68"/>
      <c r="D828" s="69"/>
      <c r="E828" s="7"/>
      <c r="F828" s="7"/>
      <c r="G828" s="7"/>
      <c r="H828" s="7">
        <f t="shared" si="13"/>
        <v>0</v>
      </c>
    </row>
    <row r="829" spans="1:8" ht="12.75">
      <c r="A829" s="68"/>
      <c r="B829" s="68"/>
      <c r="C829" s="68"/>
      <c r="D829" s="69"/>
      <c r="E829" s="7"/>
      <c r="F829" s="7"/>
      <c r="G829" s="7"/>
      <c r="H829" s="7">
        <f t="shared" si="13"/>
        <v>0</v>
      </c>
    </row>
    <row r="830" spans="1:8" ht="12.75">
      <c r="A830" s="68"/>
      <c r="B830" s="68"/>
      <c r="C830" s="68"/>
      <c r="D830" s="69"/>
      <c r="E830" s="7"/>
      <c r="F830" s="7"/>
      <c r="G830" s="7"/>
      <c r="H830" s="7">
        <f t="shared" si="13"/>
        <v>0</v>
      </c>
    </row>
    <row r="831" spans="1:8" ht="12.75">
      <c r="A831" s="68"/>
      <c r="B831" s="68"/>
      <c r="C831" s="68"/>
      <c r="D831" s="69"/>
      <c r="E831" s="7"/>
      <c r="F831" s="7"/>
      <c r="G831" s="7"/>
      <c r="H831" s="7">
        <f t="shared" si="13"/>
        <v>0</v>
      </c>
    </row>
    <row r="832" spans="1:8" ht="12.75">
      <c r="A832" s="68"/>
      <c r="B832" s="68"/>
      <c r="C832" s="68"/>
      <c r="D832" s="69"/>
      <c r="E832" s="7"/>
      <c r="F832" s="7"/>
      <c r="G832" s="7"/>
      <c r="H832" s="7">
        <f t="shared" si="13"/>
        <v>0</v>
      </c>
    </row>
    <row r="833" spans="1:8" ht="12.75">
      <c r="A833" s="68"/>
      <c r="B833" s="68"/>
      <c r="C833" s="68"/>
      <c r="D833" s="69"/>
      <c r="E833" s="7"/>
      <c r="F833" s="7"/>
      <c r="G833" s="7"/>
      <c r="H833" s="7">
        <f t="shared" si="13"/>
        <v>0</v>
      </c>
    </row>
    <row r="834" spans="1:8" ht="12.75">
      <c r="A834" s="68"/>
      <c r="B834" s="68"/>
      <c r="C834" s="68"/>
      <c r="D834" s="69"/>
      <c r="E834" s="7"/>
      <c r="F834" s="7"/>
      <c r="G834" s="7"/>
      <c r="H834" s="7">
        <f t="shared" si="13"/>
        <v>0</v>
      </c>
    </row>
    <row r="835" spans="1:8" ht="12.75">
      <c r="A835" s="68"/>
      <c r="B835" s="68"/>
      <c r="C835" s="68"/>
      <c r="D835" s="69"/>
      <c r="E835" s="7"/>
      <c r="F835" s="7"/>
      <c r="G835" s="7"/>
      <c r="H835" s="7">
        <f t="shared" si="13"/>
        <v>0</v>
      </c>
    </row>
    <row r="836" spans="1:8" ht="12.75">
      <c r="A836" s="68"/>
      <c r="B836" s="68"/>
      <c r="C836" s="68"/>
      <c r="D836" s="69"/>
      <c r="E836" s="7"/>
      <c r="F836" s="7"/>
      <c r="G836" s="7"/>
      <c r="H836" s="7">
        <f t="shared" si="13"/>
        <v>0</v>
      </c>
    </row>
    <row r="837" spans="1:8" ht="12.75">
      <c r="A837" s="68"/>
      <c r="B837" s="68"/>
      <c r="C837" s="68"/>
      <c r="D837" s="69"/>
      <c r="E837" s="7"/>
      <c r="F837" s="7"/>
      <c r="G837" s="7"/>
      <c r="H837" s="7">
        <f t="shared" si="13"/>
        <v>0</v>
      </c>
    </row>
    <row r="838" spans="1:8" ht="12.75">
      <c r="A838" s="68"/>
      <c r="B838" s="68"/>
      <c r="C838" s="68"/>
      <c r="D838" s="69"/>
      <c r="E838" s="7"/>
      <c r="F838" s="7"/>
      <c r="G838" s="7"/>
      <c r="H838" s="7">
        <f aca="true" t="shared" si="14" ref="H838:H901">E838+F838-G838</f>
        <v>0</v>
      </c>
    </row>
    <row r="839" spans="1:8" ht="12.75">
      <c r="A839" s="68"/>
      <c r="B839" s="68"/>
      <c r="C839" s="68"/>
      <c r="D839" s="69"/>
      <c r="E839" s="7"/>
      <c r="F839" s="7"/>
      <c r="G839" s="7"/>
      <c r="H839" s="7">
        <f t="shared" si="14"/>
        <v>0</v>
      </c>
    </row>
    <row r="840" spans="1:8" ht="12.75">
      <c r="A840" s="68"/>
      <c r="B840" s="68"/>
      <c r="C840" s="68"/>
      <c r="D840" s="69"/>
      <c r="E840" s="7"/>
      <c r="F840" s="7"/>
      <c r="G840" s="7"/>
      <c r="H840" s="7">
        <f t="shared" si="14"/>
        <v>0</v>
      </c>
    </row>
    <row r="841" spans="1:8" ht="12.75">
      <c r="A841" s="68"/>
      <c r="B841" s="68"/>
      <c r="C841" s="68"/>
      <c r="D841" s="69"/>
      <c r="E841" s="7"/>
      <c r="F841" s="7"/>
      <c r="G841" s="7"/>
      <c r="H841" s="7">
        <f t="shared" si="14"/>
        <v>0</v>
      </c>
    </row>
    <row r="842" spans="1:8" ht="12.75">
      <c r="A842" s="68"/>
      <c r="B842" s="68"/>
      <c r="C842" s="68"/>
      <c r="D842" s="69"/>
      <c r="E842" s="7"/>
      <c r="F842" s="7"/>
      <c r="G842" s="7"/>
      <c r="H842" s="7">
        <f t="shared" si="14"/>
        <v>0</v>
      </c>
    </row>
    <row r="843" spans="1:8" ht="12.75">
      <c r="A843" s="68"/>
      <c r="B843" s="68"/>
      <c r="C843" s="68"/>
      <c r="D843" s="69"/>
      <c r="E843" s="7"/>
      <c r="F843" s="7"/>
      <c r="G843" s="7"/>
      <c r="H843" s="7">
        <f t="shared" si="14"/>
        <v>0</v>
      </c>
    </row>
    <row r="844" spans="1:8" ht="12.75">
      <c r="A844" s="68"/>
      <c r="B844" s="68"/>
      <c r="C844" s="68"/>
      <c r="D844" s="69"/>
      <c r="E844" s="7"/>
      <c r="F844" s="7"/>
      <c r="G844" s="7"/>
      <c r="H844" s="7">
        <f t="shared" si="14"/>
        <v>0</v>
      </c>
    </row>
    <row r="845" spans="1:8" ht="12.75">
      <c r="A845" s="68"/>
      <c r="B845" s="68"/>
      <c r="C845" s="68"/>
      <c r="D845" s="69"/>
      <c r="E845" s="7"/>
      <c r="F845" s="7"/>
      <c r="G845" s="7"/>
      <c r="H845" s="7">
        <f t="shared" si="14"/>
        <v>0</v>
      </c>
    </row>
    <row r="846" spans="1:8" ht="12.75">
      <c r="A846" s="68"/>
      <c r="B846" s="68"/>
      <c r="C846" s="68"/>
      <c r="D846" s="69"/>
      <c r="E846" s="7"/>
      <c r="F846" s="7"/>
      <c r="G846" s="7"/>
      <c r="H846" s="7">
        <f t="shared" si="14"/>
        <v>0</v>
      </c>
    </row>
    <row r="847" spans="1:8" ht="12.75">
      <c r="A847" s="68"/>
      <c r="B847" s="68"/>
      <c r="C847" s="68"/>
      <c r="D847" s="69"/>
      <c r="E847" s="7"/>
      <c r="F847" s="7"/>
      <c r="G847" s="7"/>
      <c r="H847" s="7">
        <f t="shared" si="14"/>
        <v>0</v>
      </c>
    </row>
    <row r="848" spans="1:8" ht="12.75">
      <c r="A848" s="68"/>
      <c r="B848" s="68"/>
      <c r="C848" s="68"/>
      <c r="D848" s="69"/>
      <c r="E848" s="7"/>
      <c r="F848" s="7"/>
      <c r="G848" s="7"/>
      <c r="H848" s="7">
        <f t="shared" si="14"/>
        <v>0</v>
      </c>
    </row>
    <row r="849" spans="1:8" ht="12.75">
      <c r="A849" s="68"/>
      <c r="B849" s="68"/>
      <c r="C849" s="68"/>
      <c r="D849" s="69"/>
      <c r="E849" s="7"/>
      <c r="F849" s="7"/>
      <c r="G849" s="7"/>
      <c r="H849" s="7">
        <f t="shared" si="14"/>
        <v>0</v>
      </c>
    </row>
    <row r="850" spans="1:8" ht="12.75">
      <c r="A850" s="68"/>
      <c r="B850" s="68"/>
      <c r="C850" s="68"/>
      <c r="D850" s="69"/>
      <c r="E850" s="7"/>
      <c r="F850" s="7"/>
      <c r="G850" s="7"/>
      <c r="H850" s="7">
        <f t="shared" si="14"/>
        <v>0</v>
      </c>
    </row>
    <row r="851" spans="1:8" ht="12.75">
      <c r="A851" s="68"/>
      <c r="B851" s="68"/>
      <c r="C851" s="68"/>
      <c r="D851" s="69"/>
      <c r="E851" s="7"/>
      <c r="F851" s="7"/>
      <c r="G851" s="7"/>
      <c r="H851" s="7">
        <f t="shared" si="14"/>
        <v>0</v>
      </c>
    </row>
    <row r="852" spans="1:8" ht="12.75">
      <c r="A852" s="68"/>
      <c r="B852" s="68"/>
      <c r="C852" s="68"/>
      <c r="D852" s="69"/>
      <c r="E852" s="7"/>
      <c r="F852" s="7"/>
      <c r="G852" s="7"/>
      <c r="H852" s="7">
        <f t="shared" si="14"/>
        <v>0</v>
      </c>
    </row>
    <row r="853" spans="1:8" ht="12.75">
      <c r="A853" s="68"/>
      <c r="B853" s="68"/>
      <c r="C853" s="68"/>
      <c r="D853" s="69"/>
      <c r="E853" s="7"/>
      <c r="F853" s="7"/>
      <c r="G853" s="7"/>
      <c r="H853" s="7">
        <f t="shared" si="14"/>
        <v>0</v>
      </c>
    </row>
    <row r="854" spans="1:8" ht="12.75">
      <c r="A854" s="68"/>
      <c r="B854" s="68"/>
      <c r="C854" s="68"/>
      <c r="D854" s="69"/>
      <c r="E854" s="7"/>
      <c r="F854" s="7"/>
      <c r="G854" s="7"/>
      <c r="H854" s="7">
        <f t="shared" si="14"/>
        <v>0</v>
      </c>
    </row>
    <row r="855" spans="1:8" ht="12.75">
      <c r="A855" s="68"/>
      <c r="B855" s="68"/>
      <c r="C855" s="68"/>
      <c r="D855" s="69"/>
      <c r="E855" s="7"/>
      <c r="F855" s="7"/>
      <c r="G855" s="7"/>
      <c r="H855" s="7">
        <f t="shared" si="14"/>
        <v>0</v>
      </c>
    </row>
    <row r="856" spans="1:8" ht="12.75">
      <c r="A856" s="68"/>
      <c r="B856" s="68"/>
      <c r="C856" s="68"/>
      <c r="D856" s="69"/>
      <c r="E856" s="7"/>
      <c r="F856" s="7"/>
      <c r="G856" s="7"/>
      <c r="H856" s="7">
        <f t="shared" si="14"/>
        <v>0</v>
      </c>
    </row>
    <row r="857" spans="1:8" ht="12.75">
      <c r="A857" s="68"/>
      <c r="B857" s="68"/>
      <c r="C857" s="68"/>
      <c r="D857" s="69"/>
      <c r="E857" s="7"/>
      <c r="F857" s="7"/>
      <c r="G857" s="7"/>
      <c r="H857" s="7">
        <f t="shared" si="14"/>
        <v>0</v>
      </c>
    </row>
    <row r="858" spans="1:8" ht="12.75">
      <c r="A858" s="68"/>
      <c r="B858" s="68"/>
      <c r="C858" s="68"/>
      <c r="D858" s="69"/>
      <c r="E858" s="7"/>
      <c r="F858" s="7"/>
      <c r="G858" s="7"/>
      <c r="H858" s="7">
        <f t="shared" si="14"/>
        <v>0</v>
      </c>
    </row>
    <row r="859" spans="1:8" ht="12.75">
      <c r="A859" s="68"/>
      <c r="B859" s="68"/>
      <c r="C859" s="68"/>
      <c r="D859" s="69"/>
      <c r="E859" s="7"/>
      <c r="F859" s="7"/>
      <c r="G859" s="7"/>
      <c r="H859" s="7">
        <f t="shared" si="14"/>
        <v>0</v>
      </c>
    </row>
    <row r="860" spans="1:8" ht="12.75">
      <c r="A860" s="68"/>
      <c r="B860" s="68"/>
      <c r="C860" s="68"/>
      <c r="D860" s="69"/>
      <c r="E860" s="7"/>
      <c r="F860" s="7"/>
      <c r="G860" s="7"/>
      <c r="H860" s="7">
        <f t="shared" si="14"/>
        <v>0</v>
      </c>
    </row>
    <row r="861" spans="1:8" ht="12.75">
      <c r="A861" s="68"/>
      <c r="B861" s="68"/>
      <c r="C861" s="68"/>
      <c r="D861" s="69"/>
      <c r="E861" s="7"/>
      <c r="F861" s="7"/>
      <c r="G861" s="7"/>
      <c r="H861" s="7">
        <f t="shared" si="14"/>
        <v>0</v>
      </c>
    </row>
    <row r="862" spans="1:8" ht="12.75">
      <c r="A862" s="68"/>
      <c r="B862" s="68"/>
      <c r="C862" s="68"/>
      <c r="D862" s="69"/>
      <c r="E862" s="7"/>
      <c r="F862" s="7"/>
      <c r="G862" s="7"/>
      <c r="H862" s="7">
        <f t="shared" si="14"/>
        <v>0</v>
      </c>
    </row>
    <row r="863" spans="1:8" ht="12.75">
      <c r="A863" s="68"/>
      <c r="B863" s="68"/>
      <c r="C863" s="68"/>
      <c r="D863" s="69"/>
      <c r="E863" s="7"/>
      <c r="F863" s="7"/>
      <c r="G863" s="7"/>
      <c r="H863" s="7">
        <f t="shared" si="14"/>
        <v>0</v>
      </c>
    </row>
    <row r="864" spans="1:8" ht="12.75">
      <c r="A864" s="68"/>
      <c r="B864" s="68"/>
      <c r="C864" s="68"/>
      <c r="D864" s="69"/>
      <c r="E864" s="7"/>
      <c r="F864" s="7"/>
      <c r="G864" s="7"/>
      <c r="H864" s="7">
        <f t="shared" si="14"/>
        <v>0</v>
      </c>
    </row>
    <row r="865" spans="1:8" ht="12.75">
      <c r="A865" s="68"/>
      <c r="B865" s="68"/>
      <c r="C865" s="68"/>
      <c r="D865" s="69"/>
      <c r="E865" s="7"/>
      <c r="F865" s="7"/>
      <c r="G865" s="7"/>
      <c r="H865" s="7">
        <f t="shared" si="14"/>
        <v>0</v>
      </c>
    </row>
    <row r="866" spans="1:8" ht="12.75">
      <c r="A866" s="68"/>
      <c r="B866" s="68"/>
      <c r="C866" s="68"/>
      <c r="D866" s="69"/>
      <c r="E866" s="7"/>
      <c r="F866" s="7"/>
      <c r="G866" s="7"/>
      <c r="H866" s="7">
        <f t="shared" si="14"/>
        <v>0</v>
      </c>
    </row>
    <row r="867" spans="1:8" ht="12.75">
      <c r="A867" s="68"/>
      <c r="B867" s="68"/>
      <c r="C867" s="68"/>
      <c r="D867" s="69"/>
      <c r="E867" s="7"/>
      <c r="F867" s="7"/>
      <c r="G867" s="7"/>
      <c r="H867" s="7">
        <f t="shared" si="14"/>
        <v>0</v>
      </c>
    </row>
    <row r="868" spans="1:8" ht="12.75">
      <c r="A868" s="68"/>
      <c r="B868" s="68"/>
      <c r="C868" s="68"/>
      <c r="D868" s="69"/>
      <c r="E868" s="7"/>
      <c r="F868" s="7"/>
      <c r="G868" s="7"/>
      <c r="H868" s="7">
        <f t="shared" si="14"/>
        <v>0</v>
      </c>
    </row>
    <row r="869" spans="1:8" ht="12.75">
      <c r="A869" s="68"/>
      <c r="B869" s="68"/>
      <c r="C869" s="68"/>
      <c r="D869" s="69"/>
      <c r="E869" s="7"/>
      <c r="F869" s="7"/>
      <c r="G869" s="7"/>
      <c r="H869" s="7">
        <f t="shared" si="14"/>
        <v>0</v>
      </c>
    </row>
    <row r="870" spans="1:8" ht="12.75">
      <c r="A870" s="68"/>
      <c r="B870" s="68"/>
      <c r="C870" s="68"/>
      <c r="D870" s="69"/>
      <c r="E870" s="7"/>
      <c r="F870" s="7"/>
      <c r="G870" s="7"/>
      <c r="H870" s="7">
        <f t="shared" si="14"/>
        <v>0</v>
      </c>
    </row>
    <row r="871" spans="1:8" ht="12.75">
      <c r="A871" s="68"/>
      <c r="B871" s="68"/>
      <c r="C871" s="68"/>
      <c r="D871" s="69"/>
      <c r="E871" s="7"/>
      <c r="F871" s="7"/>
      <c r="G871" s="7"/>
      <c r="H871" s="7">
        <f t="shared" si="14"/>
        <v>0</v>
      </c>
    </row>
    <row r="872" spans="1:8" ht="12.75">
      <c r="A872" s="68"/>
      <c r="B872" s="68"/>
      <c r="C872" s="68"/>
      <c r="D872" s="69"/>
      <c r="E872" s="7"/>
      <c r="F872" s="7"/>
      <c r="G872" s="7"/>
      <c r="H872" s="7">
        <f t="shared" si="14"/>
        <v>0</v>
      </c>
    </row>
    <row r="873" spans="1:8" ht="12.75">
      <c r="A873" s="68"/>
      <c r="B873" s="68"/>
      <c r="C873" s="68"/>
      <c r="D873" s="69"/>
      <c r="E873" s="7"/>
      <c r="F873" s="7"/>
      <c r="G873" s="7"/>
      <c r="H873" s="7">
        <f t="shared" si="14"/>
        <v>0</v>
      </c>
    </row>
    <row r="874" spans="1:8" ht="12.75">
      <c r="A874" s="68"/>
      <c r="B874" s="68"/>
      <c r="C874" s="68"/>
      <c r="D874" s="69"/>
      <c r="E874" s="7"/>
      <c r="F874" s="7"/>
      <c r="G874" s="7"/>
      <c r="H874" s="7">
        <f t="shared" si="14"/>
        <v>0</v>
      </c>
    </row>
    <row r="875" spans="1:8" ht="12.75">
      <c r="A875" s="68"/>
      <c r="B875" s="68"/>
      <c r="C875" s="68"/>
      <c r="D875" s="69"/>
      <c r="E875" s="7"/>
      <c r="F875" s="7"/>
      <c r="G875" s="7"/>
      <c r="H875" s="7">
        <f t="shared" si="14"/>
        <v>0</v>
      </c>
    </row>
    <row r="876" spans="1:8" ht="12.75">
      <c r="A876" s="68"/>
      <c r="B876" s="68"/>
      <c r="C876" s="68"/>
      <c r="D876" s="69"/>
      <c r="E876" s="7"/>
      <c r="F876" s="7"/>
      <c r="G876" s="7"/>
      <c r="H876" s="7">
        <f t="shared" si="14"/>
        <v>0</v>
      </c>
    </row>
    <row r="877" spans="1:8" ht="12.75">
      <c r="A877" s="68"/>
      <c r="B877" s="68"/>
      <c r="C877" s="68"/>
      <c r="D877" s="69"/>
      <c r="E877" s="7"/>
      <c r="F877" s="7"/>
      <c r="G877" s="7"/>
      <c r="H877" s="7">
        <f t="shared" si="14"/>
        <v>0</v>
      </c>
    </row>
    <row r="878" spans="1:8" ht="12.75">
      <c r="A878" s="68"/>
      <c r="B878" s="68"/>
      <c r="C878" s="68"/>
      <c r="D878" s="69"/>
      <c r="H878" s="7">
        <f t="shared" si="14"/>
        <v>0</v>
      </c>
    </row>
    <row r="879" spans="1:8" ht="12.75">
      <c r="A879" s="68"/>
      <c r="B879" s="68"/>
      <c r="C879" s="68"/>
      <c r="D879" s="69"/>
      <c r="H879" s="7">
        <f t="shared" si="14"/>
        <v>0</v>
      </c>
    </row>
    <row r="880" spans="1:8" ht="12.75">
      <c r="A880" s="68"/>
      <c r="B880" s="68"/>
      <c r="C880" s="68"/>
      <c r="D880" s="69"/>
      <c r="H880" s="7">
        <f t="shared" si="14"/>
        <v>0</v>
      </c>
    </row>
    <row r="881" spans="1:8" ht="12.75">
      <c r="A881" s="68"/>
      <c r="B881" s="68"/>
      <c r="C881" s="68"/>
      <c r="D881" s="69"/>
      <c r="H881" s="7">
        <f t="shared" si="14"/>
        <v>0</v>
      </c>
    </row>
    <row r="882" spans="1:8" ht="12.75">
      <c r="A882" s="68"/>
      <c r="B882" s="68"/>
      <c r="C882" s="68"/>
      <c r="D882" s="69"/>
      <c r="H882" s="7">
        <f t="shared" si="14"/>
        <v>0</v>
      </c>
    </row>
    <row r="883" spans="1:8" ht="12.75">
      <c r="A883" s="68"/>
      <c r="B883" s="68"/>
      <c r="C883" s="68"/>
      <c r="D883" s="69"/>
      <c r="H883" s="7">
        <f t="shared" si="14"/>
        <v>0</v>
      </c>
    </row>
    <row r="884" spans="1:8" ht="12.75">
      <c r="A884" s="68"/>
      <c r="B884" s="68"/>
      <c r="C884" s="68"/>
      <c r="D884" s="69"/>
      <c r="H884" s="7">
        <f t="shared" si="14"/>
        <v>0</v>
      </c>
    </row>
    <row r="885" spans="1:8" ht="12.75">
      <c r="A885" s="68"/>
      <c r="B885" s="68"/>
      <c r="C885" s="68"/>
      <c r="D885" s="69"/>
      <c r="H885" s="7">
        <f t="shared" si="14"/>
        <v>0</v>
      </c>
    </row>
    <row r="886" spans="1:8" ht="12.75">
      <c r="A886" s="68"/>
      <c r="B886" s="68"/>
      <c r="C886" s="68"/>
      <c r="D886" s="69"/>
      <c r="H886" s="7">
        <f t="shared" si="14"/>
        <v>0</v>
      </c>
    </row>
    <row r="887" spans="1:8" ht="12.75">
      <c r="A887" s="68"/>
      <c r="B887" s="68"/>
      <c r="C887" s="68"/>
      <c r="D887" s="69"/>
      <c r="H887" s="7">
        <f t="shared" si="14"/>
        <v>0</v>
      </c>
    </row>
    <row r="888" spans="1:8" ht="12.75">
      <c r="A888" s="68"/>
      <c r="B888" s="68"/>
      <c r="C888" s="68"/>
      <c r="D888" s="69"/>
      <c r="H888" s="7">
        <f t="shared" si="14"/>
        <v>0</v>
      </c>
    </row>
    <row r="889" spans="1:8" ht="12.75">
      <c r="A889" s="68"/>
      <c r="B889" s="68"/>
      <c r="C889" s="68"/>
      <c r="D889" s="69"/>
      <c r="H889" s="7">
        <f t="shared" si="14"/>
        <v>0</v>
      </c>
    </row>
    <row r="890" spans="1:8" ht="12.75">
      <c r="A890" s="68"/>
      <c r="B890" s="68"/>
      <c r="C890" s="68"/>
      <c r="D890" s="69"/>
      <c r="H890" s="7">
        <f t="shared" si="14"/>
        <v>0</v>
      </c>
    </row>
    <row r="891" spans="1:8" ht="12.75">
      <c r="A891" s="68"/>
      <c r="B891" s="68"/>
      <c r="C891" s="68"/>
      <c r="D891" s="69"/>
      <c r="H891" s="7">
        <f t="shared" si="14"/>
        <v>0</v>
      </c>
    </row>
    <row r="892" spans="1:8" ht="12.75">
      <c r="A892" s="68"/>
      <c r="B892" s="68"/>
      <c r="C892" s="68"/>
      <c r="D892" s="69"/>
      <c r="H892" s="7">
        <f t="shared" si="14"/>
        <v>0</v>
      </c>
    </row>
    <row r="893" spans="1:8" ht="12.75">
      <c r="A893" s="68"/>
      <c r="B893" s="68"/>
      <c r="C893" s="68"/>
      <c r="D893" s="69"/>
      <c r="H893" s="7">
        <f t="shared" si="14"/>
        <v>0</v>
      </c>
    </row>
    <row r="894" spans="1:8" ht="12.75">
      <c r="A894" s="68"/>
      <c r="B894" s="68"/>
      <c r="C894" s="68"/>
      <c r="D894" s="69"/>
      <c r="H894" s="7">
        <f t="shared" si="14"/>
        <v>0</v>
      </c>
    </row>
    <row r="895" spans="1:8" ht="12.75">
      <c r="A895" s="68"/>
      <c r="B895" s="68"/>
      <c r="C895" s="68"/>
      <c r="D895" s="69"/>
      <c r="H895" s="7">
        <f t="shared" si="14"/>
        <v>0</v>
      </c>
    </row>
    <row r="896" spans="1:8" ht="12.75">
      <c r="A896" s="68"/>
      <c r="B896" s="68"/>
      <c r="C896" s="68"/>
      <c r="D896" s="69"/>
      <c r="H896" s="7">
        <f t="shared" si="14"/>
        <v>0</v>
      </c>
    </row>
    <row r="897" spans="1:8" ht="12.75">
      <c r="A897" s="68"/>
      <c r="B897" s="68"/>
      <c r="C897" s="68"/>
      <c r="D897" s="69"/>
      <c r="H897" s="7">
        <f t="shared" si="14"/>
        <v>0</v>
      </c>
    </row>
    <row r="898" spans="1:8" ht="12.75">
      <c r="A898" s="68"/>
      <c r="B898" s="68"/>
      <c r="C898" s="68"/>
      <c r="D898" s="69"/>
      <c r="H898" s="7">
        <f t="shared" si="14"/>
        <v>0</v>
      </c>
    </row>
    <row r="899" spans="1:8" ht="12.75">
      <c r="A899" s="68"/>
      <c r="B899" s="68"/>
      <c r="C899" s="68"/>
      <c r="D899" s="69"/>
      <c r="H899" s="7">
        <f t="shared" si="14"/>
        <v>0</v>
      </c>
    </row>
    <row r="900" spans="1:8" ht="12.75">
      <c r="A900" s="68"/>
      <c r="B900" s="68"/>
      <c r="C900" s="68"/>
      <c r="D900" s="69"/>
      <c r="H900" s="7">
        <f t="shared" si="14"/>
        <v>0</v>
      </c>
    </row>
    <row r="901" spans="1:8" ht="12.75">
      <c r="A901" s="68"/>
      <c r="B901" s="68"/>
      <c r="C901" s="68"/>
      <c r="D901" s="69"/>
      <c r="H901" s="7">
        <f t="shared" si="14"/>
        <v>0</v>
      </c>
    </row>
    <row r="902" spans="1:8" ht="12.75">
      <c r="A902" s="68"/>
      <c r="B902" s="68"/>
      <c r="C902" s="68"/>
      <c r="D902" s="69"/>
      <c r="H902" s="7">
        <f aca="true" t="shared" si="15" ref="H902:H965">E902+F902-G902</f>
        <v>0</v>
      </c>
    </row>
    <row r="903" spans="1:8" ht="12.75">
      <c r="A903" s="68"/>
      <c r="B903" s="68"/>
      <c r="C903" s="68"/>
      <c r="D903" s="69"/>
      <c r="H903" s="7">
        <f t="shared" si="15"/>
        <v>0</v>
      </c>
    </row>
    <row r="904" spans="1:8" ht="12.75">
      <c r="A904" s="68"/>
      <c r="B904" s="68"/>
      <c r="C904" s="68"/>
      <c r="D904" s="69"/>
      <c r="H904" s="7">
        <f t="shared" si="15"/>
        <v>0</v>
      </c>
    </row>
    <row r="905" spans="1:8" ht="12.75">
      <c r="A905" s="68"/>
      <c r="B905" s="68"/>
      <c r="C905" s="68"/>
      <c r="D905" s="69"/>
      <c r="H905" s="7">
        <f t="shared" si="15"/>
        <v>0</v>
      </c>
    </row>
    <row r="906" spans="1:8" ht="12.75">
      <c r="A906" s="68"/>
      <c r="B906" s="68"/>
      <c r="C906" s="68"/>
      <c r="D906" s="69"/>
      <c r="H906" s="7">
        <f t="shared" si="15"/>
        <v>0</v>
      </c>
    </row>
    <row r="907" spans="1:8" ht="12.75">
      <c r="A907" s="68"/>
      <c r="B907" s="68"/>
      <c r="C907" s="68"/>
      <c r="D907" s="69"/>
      <c r="H907" s="7">
        <f t="shared" si="15"/>
        <v>0</v>
      </c>
    </row>
    <row r="908" spans="1:8" ht="12.75">
      <c r="A908" s="68"/>
      <c r="B908" s="68"/>
      <c r="C908" s="68"/>
      <c r="D908" s="69"/>
      <c r="H908" s="7">
        <f t="shared" si="15"/>
        <v>0</v>
      </c>
    </row>
    <row r="909" spans="1:8" ht="12.75">
      <c r="A909" s="68"/>
      <c r="B909" s="68"/>
      <c r="C909" s="68"/>
      <c r="D909" s="69"/>
      <c r="H909" s="7">
        <f t="shared" si="15"/>
        <v>0</v>
      </c>
    </row>
    <row r="910" spans="1:8" ht="12.75">
      <c r="A910" s="68"/>
      <c r="B910" s="68"/>
      <c r="C910" s="68"/>
      <c r="D910" s="69"/>
      <c r="H910" s="7">
        <f t="shared" si="15"/>
        <v>0</v>
      </c>
    </row>
    <row r="911" spans="1:8" ht="12.75">
      <c r="A911" s="68"/>
      <c r="B911" s="68"/>
      <c r="C911" s="68"/>
      <c r="D911" s="69"/>
      <c r="H911" s="7">
        <f t="shared" si="15"/>
        <v>0</v>
      </c>
    </row>
    <row r="912" spans="1:8" ht="12.75">
      <c r="A912" s="68"/>
      <c r="B912" s="68"/>
      <c r="C912" s="68"/>
      <c r="D912" s="69"/>
      <c r="H912" s="7">
        <f t="shared" si="15"/>
        <v>0</v>
      </c>
    </row>
    <row r="913" spans="1:8" ht="12.75">
      <c r="A913" s="68"/>
      <c r="B913" s="68"/>
      <c r="C913" s="68"/>
      <c r="D913" s="69"/>
      <c r="H913" s="7">
        <f t="shared" si="15"/>
        <v>0</v>
      </c>
    </row>
    <row r="914" spans="1:8" ht="12.75">
      <c r="A914" s="68"/>
      <c r="B914" s="68"/>
      <c r="C914" s="68"/>
      <c r="D914" s="69"/>
      <c r="H914" s="7">
        <f t="shared" si="15"/>
        <v>0</v>
      </c>
    </row>
    <row r="915" spans="1:8" ht="12.75">
      <c r="A915" s="68"/>
      <c r="B915" s="68"/>
      <c r="C915" s="68"/>
      <c r="D915" s="69"/>
      <c r="H915" s="7">
        <f t="shared" si="15"/>
        <v>0</v>
      </c>
    </row>
    <row r="916" spans="1:8" ht="12.75">
      <c r="A916" s="68"/>
      <c r="B916" s="68"/>
      <c r="C916" s="68"/>
      <c r="D916" s="69"/>
      <c r="H916" s="7">
        <f t="shared" si="15"/>
        <v>0</v>
      </c>
    </row>
    <row r="917" spans="1:8" ht="12.75">
      <c r="A917" s="68"/>
      <c r="B917" s="68"/>
      <c r="C917" s="68"/>
      <c r="D917" s="69"/>
      <c r="H917" s="7">
        <f t="shared" si="15"/>
        <v>0</v>
      </c>
    </row>
    <row r="918" spans="1:8" ht="12.75">
      <c r="A918" s="68"/>
      <c r="B918" s="68"/>
      <c r="C918" s="68"/>
      <c r="D918" s="69"/>
      <c r="H918" s="7">
        <f t="shared" si="15"/>
        <v>0</v>
      </c>
    </row>
    <row r="919" spans="1:8" ht="12.75">
      <c r="A919" s="68"/>
      <c r="B919" s="68"/>
      <c r="C919" s="68"/>
      <c r="D919" s="69"/>
      <c r="H919" s="7">
        <f t="shared" si="15"/>
        <v>0</v>
      </c>
    </row>
    <row r="920" spans="1:8" ht="12.75">
      <c r="A920" s="68"/>
      <c r="B920" s="68"/>
      <c r="C920" s="68"/>
      <c r="D920" s="69"/>
      <c r="H920" s="7">
        <f t="shared" si="15"/>
        <v>0</v>
      </c>
    </row>
    <row r="921" spans="1:8" ht="12.75">
      <c r="A921" s="68"/>
      <c r="B921" s="68"/>
      <c r="C921" s="68"/>
      <c r="D921" s="69"/>
      <c r="H921" s="7">
        <f t="shared" si="15"/>
        <v>0</v>
      </c>
    </row>
    <row r="922" spans="1:8" ht="12.75">
      <c r="A922" s="68"/>
      <c r="B922" s="68"/>
      <c r="C922" s="68"/>
      <c r="D922" s="69"/>
      <c r="H922" s="7">
        <f t="shared" si="15"/>
        <v>0</v>
      </c>
    </row>
    <row r="923" spans="1:8" ht="12.75">
      <c r="A923" s="68"/>
      <c r="B923" s="68"/>
      <c r="C923" s="68"/>
      <c r="D923" s="69"/>
      <c r="H923" s="7">
        <f t="shared" si="15"/>
        <v>0</v>
      </c>
    </row>
    <row r="924" spans="1:8" ht="12.75">
      <c r="A924" s="68"/>
      <c r="B924" s="68"/>
      <c r="C924" s="68"/>
      <c r="D924" s="69"/>
      <c r="H924" s="7">
        <f t="shared" si="15"/>
        <v>0</v>
      </c>
    </row>
    <row r="925" spans="1:8" ht="12.75">
      <c r="A925" s="68"/>
      <c r="B925" s="68"/>
      <c r="C925" s="68"/>
      <c r="D925" s="69"/>
      <c r="H925" s="7">
        <f t="shared" si="15"/>
        <v>0</v>
      </c>
    </row>
    <row r="926" spans="1:8" ht="12.75">
      <c r="A926" s="68"/>
      <c r="B926" s="68"/>
      <c r="C926" s="68"/>
      <c r="D926" s="69"/>
      <c r="H926" s="7">
        <f t="shared" si="15"/>
        <v>0</v>
      </c>
    </row>
    <row r="927" spans="1:8" ht="12.75">
      <c r="A927" s="68"/>
      <c r="B927" s="68"/>
      <c r="C927" s="68"/>
      <c r="D927" s="69"/>
      <c r="H927" s="7">
        <f t="shared" si="15"/>
        <v>0</v>
      </c>
    </row>
    <row r="928" spans="1:8" ht="12.75">
      <c r="A928" s="68"/>
      <c r="B928" s="68"/>
      <c r="C928" s="68"/>
      <c r="D928" s="69"/>
      <c r="H928" s="7">
        <f t="shared" si="15"/>
        <v>0</v>
      </c>
    </row>
    <row r="929" spans="1:8" ht="12.75">
      <c r="A929" s="68"/>
      <c r="B929" s="68"/>
      <c r="C929" s="68"/>
      <c r="D929" s="69"/>
      <c r="H929" s="7">
        <f t="shared" si="15"/>
        <v>0</v>
      </c>
    </row>
    <row r="930" spans="1:8" ht="12.75">
      <c r="A930" s="68"/>
      <c r="B930" s="68"/>
      <c r="C930" s="68"/>
      <c r="D930" s="69"/>
      <c r="H930" s="7">
        <f t="shared" si="15"/>
        <v>0</v>
      </c>
    </row>
    <row r="931" spans="1:8" ht="12.75">
      <c r="A931" s="68"/>
      <c r="B931" s="68"/>
      <c r="C931" s="68"/>
      <c r="D931" s="69"/>
      <c r="H931" s="7">
        <f t="shared" si="15"/>
        <v>0</v>
      </c>
    </row>
    <row r="932" spans="1:8" ht="12.75">
      <c r="A932" s="68"/>
      <c r="B932" s="68"/>
      <c r="C932" s="68"/>
      <c r="D932" s="69"/>
      <c r="H932" s="7">
        <f t="shared" si="15"/>
        <v>0</v>
      </c>
    </row>
    <row r="933" spans="1:8" ht="12.75">
      <c r="A933" s="68"/>
      <c r="B933" s="68"/>
      <c r="C933" s="68"/>
      <c r="D933" s="69"/>
      <c r="H933" s="7">
        <f t="shared" si="15"/>
        <v>0</v>
      </c>
    </row>
    <row r="934" spans="1:8" ht="12.75">
      <c r="A934" s="68"/>
      <c r="B934" s="68"/>
      <c r="C934" s="68"/>
      <c r="D934" s="69"/>
      <c r="H934" s="7">
        <f t="shared" si="15"/>
        <v>0</v>
      </c>
    </row>
    <row r="935" spans="1:8" ht="12.75">
      <c r="A935" s="68"/>
      <c r="B935" s="68"/>
      <c r="C935" s="68"/>
      <c r="D935" s="69"/>
      <c r="H935" s="7">
        <f t="shared" si="15"/>
        <v>0</v>
      </c>
    </row>
    <row r="936" spans="1:8" ht="12.75">
      <c r="A936" s="68"/>
      <c r="B936" s="68"/>
      <c r="C936" s="68"/>
      <c r="D936" s="69"/>
      <c r="H936" s="7">
        <f t="shared" si="15"/>
        <v>0</v>
      </c>
    </row>
    <row r="937" spans="1:8" ht="12.75">
      <c r="A937" s="68"/>
      <c r="B937" s="68"/>
      <c r="C937" s="68"/>
      <c r="D937" s="69"/>
      <c r="H937" s="7">
        <f t="shared" si="15"/>
        <v>0</v>
      </c>
    </row>
    <row r="938" spans="1:8" ht="12.75">
      <c r="A938" s="68"/>
      <c r="B938" s="68"/>
      <c r="C938" s="68"/>
      <c r="D938" s="69"/>
      <c r="H938" s="7">
        <f t="shared" si="15"/>
        <v>0</v>
      </c>
    </row>
    <row r="939" spans="1:8" ht="12.75">
      <c r="A939" s="68"/>
      <c r="B939" s="68"/>
      <c r="C939" s="68"/>
      <c r="D939" s="69"/>
      <c r="H939" s="7">
        <f t="shared" si="15"/>
        <v>0</v>
      </c>
    </row>
    <row r="940" spans="1:8" ht="12.75">
      <c r="A940" s="68"/>
      <c r="B940" s="68"/>
      <c r="C940" s="68"/>
      <c r="D940" s="69"/>
      <c r="H940" s="7">
        <f t="shared" si="15"/>
        <v>0</v>
      </c>
    </row>
    <row r="941" spans="1:8" ht="12.75">
      <c r="A941" s="68"/>
      <c r="B941" s="68"/>
      <c r="C941" s="68"/>
      <c r="D941" s="69"/>
      <c r="H941" s="7">
        <f t="shared" si="15"/>
        <v>0</v>
      </c>
    </row>
    <row r="942" spans="1:8" ht="12.75">
      <c r="A942" s="68"/>
      <c r="B942" s="68"/>
      <c r="C942" s="68"/>
      <c r="D942" s="69"/>
      <c r="H942" s="7">
        <f t="shared" si="15"/>
        <v>0</v>
      </c>
    </row>
    <row r="943" spans="1:8" ht="12.75">
      <c r="A943" s="68"/>
      <c r="B943" s="68"/>
      <c r="C943" s="68"/>
      <c r="D943" s="69"/>
      <c r="H943" s="7">
        <f t="shared" si="15"/>
        <v>0</v>
      </c>
    </row>
    <row r="944" spans="1:8" ht="12.75">
      <c r="A944" s="68"/>
      <c r="B944" s="68"/>
      <c r="C944" s="68"/>
      <c r="D944" s="69"/>
      <c r="H944" s="7">
        <f t="shared" si="15"/>
        <v>0</v>
      </c>
    </row>
    <row r="945" spans="1:8" ht="12.75">
      <c r="A945" s="68"/>
      <c r="B945" s="68"/>
      <c r="C945" s="68"/>
      <c r="D945" s="69"/>
      <c r="H945" s="7">
        <f t="shared" si="15"/>
        <v>0</v>
      </c>
    </row>
    <row r="946" spans="1:8" ht="12.75">
      <c r="A946" s="68"/>
      <c r="B946" s="68"/>
      <c r="C946" s="68"/>
      <c r="D946" s="69"/>
      <c r="H946" s="7">
        <f t="shared" si="15"/>
        <v>0</v>
      </c>
    </row>
    <row r="947" spans="1:8" ht="12.75">
      <c r="A947" s="68"/>
      <c r="B947" s="68"/>
      <c r="C947" s="68"/>
      <c r="D947" s="69"/>
      <c r="H947" s="7">
        <f t="shared" si="15"/>
        <v>0</v>
      </c>
    </row>
    <row r="948" spans="1:8" ht="12.75">
      <c r="A948" s="68"/>
      <c r="B948" s="68"/>
      <c r="C948" s="68"/>
      <c r="D948" s="69"/>
      <c r="H948" s="7">
        <f t="shared" si="15"/>
        <v>0</v>
      </c>
    </row>
    <row r="949" spans="1:8" ht="12.75">
      <c r="A949" s="68"/>
      <c r="B949" s="68"/>
      <c r="C949" s="68"/>
      <c r="D949" s="69"/>
      <c r="H949" s="7">
        <f t="shared" si="15"/>
        <v>0</v>
      </c>
    </row>
    <row r="950" spans="1:8" ht="12.75">
      <c r="A950" s="68"/>
      <c r="B950" s="68"/>
      <c r="C950" s="68"/>
      <c r="D950" s="69"/>
      <c r="H950" s="7">
        <f t="shared" si="15"/>
        <v>0</v>
      </c>
    </row>
    <row r="951" spans="1:8" ht="12.75">
      <c r="A951" s="68"/>
      <c r="B951" s="68"/>
      <c r="C951" s="68"/>
      <c r="D951" s="69"/>
      <c r="H951" s="7">
        <f t="shared" si="15"/>
        <v>0</v>
      </c>
    </row>
    <row r="952" spans="1:8" ht="12.75">
      <c r="A952" s="68"/>
      <c r="B952" s="68"/>
      <c r="C952" s="68"/>
      <c r="D952" s="69"/>
      <c r="H952" s="7">
        <f t="shared" si="15"/>
        <v>0</v>
      </c>
    </row>
    <row r="953" spans="1:8" ht="12.75">
      <c r="A953" s="68"/>
      <c r="B953" s="68"/>
      <c r="C953" s="68"/>
      <c r="D953" s="69"/>
      <c r="H953" s="7">
        <f t="shared" si="15"/>
        <v>0</v>
      </c>
    </row>
    <row r="954" spans="1:8" ht="12.75">
      <c r="A954" s="68"/>
      <c r="B954" s="68"/>
      <c r="C954" s="68"/>
      <c r="D954" s="69"/>
      <c r="H954" s="7">
        <f t="shared" si="15"/>
        <v>0</v>
      </c>
    </row>
    <row r="955" spans="1:8" ht="12.75">
      <c r="A955" s="68"/>
      <c r="B955" s="68"/>
      <c r="C955" s="68"/>
      <c r="D955" s="69"/>
      <c r="H955" s="7">
        <f t="shared" si="15"/>
        <v>0</v>
      </c>
    </row>
    <row r="956" spans="1:8" ht="12.75">
      <c r="A956" s="68"/>
      <c r="B956" s="68"/>
      <c r="C956" s="68"/>
      <c r="D956" s="69"/>
      <c r="H956" s="7">
        <f t="shared" si="15"/>
        <v>0</v>
      </c>
    </row>
    <row r="957" spans="1:8" ht="12.75">
      <c r="A957" s="68"/>
      <c r="B957" s="68"/>
      <c r="C957" s="68"/>
      <c r="D957" s="69"/>
      <c r="H957" s="7">
        <f t="shared" si="15"/>
        <v>0</v>
      </c>
    </row>
    <row r="958" spans="4:8" ht="12.75">
      <c r="D958" s="69"/>
      <c r="H958" s="7">
        <f t="shared" si="15"/>
        <v>0</v>
      </c>
    </row>
    <row r="959" spans="4:8" ht="12.75">
      <c r="D959" s="69"/>
      <c r="H959" s="7">
        <f t="shared" si="15"/>
        <v>0</v>
      </c>
    </row>
    <row r="960" spans="4:8" ht="12.75">
      <c r="D960" s="69"/>
      <c r="H960" s="7">
        <f t="shared" si="15"/>
        <v>0</v>
      </c>
    </row>
    <row r="961" spans="4:8" ht="12.75">
      <c r="D961" s="69"/>
      <c r="H961" s="7">
        <f t="shared" si="15"/>
        <v>0</v>
      </c>
    </row>
    <row r="962" spans="4:8" ht="12.75">
      <c r="D962" s="69"/>
      <c r="H962" s="7">
        <f t="shared" si="15"/>
        <v>0</v>
      </c>
    </row>
    <row r="963" spans="4:8" ht="12.75">
      <c r="D963" s="69"/>
      <c r="H963" s="7">
        <f t="shared" si="15"/>
        <v>0</v>
      </c>
    </row>
    <row r="964" spans="4:8" ht="12.75">
      <c r="D964" s="69"/>
      <c r="H964" s="7">
        <f t="shared" si="15"/>
        <v>0</v>
      </c>
    </row>
    <row r="965" spans="4:8" ht="12.75">
      <c r="D965" s="69"/>
      <c r="H965" s="7">
        <f t="shared" si="15"/>
        <v>0</v>
      </c>
    </row>
    <row r="966" spans="4:8" ht="12.75">
      <c r="D966" s="69"/>
      <c r="H966" s="7">
        <f aca="true" t="shared" si="16" ref="H966:H1029">E966+F966-G966</f>
        <v>0</v>
      </c>
    </row>
    <row r="967" spans="4:8" ht="12.75">
      <c r="D967" s="69"/>
      <c r="H967" s="7">
        <f t="shared" si="16"/>
        <v>0</v>
      </c>
    </row>
    <row r="968" spans="4:8" ht="12.75">
      <c r="D968" s="69"/>
      <c r="H968" s="7">
        <f t="shared" si="16"/>
        <v>0</v>
      </c>
    </row>
    <row r="969" spans="4:8" ht="12.75">
      <c r="D969" s="69"/>
      <c r="H969" s="7">
        <f t="shared" si="16"/>
        <v>0</v>
      </c>
    </row>
    <row r="970" spans="4:8" ht="12.75">
      <c r="D970" s="69"/>
      <c r="H970" s="7">
        <f t="shared" si="16"/>
        <v>0</v>
      </c>
    </row>
    <row r="971" spans="4:8" ht="12.75">
      <c r="D971" s="69"/>
      <c r="H971" s="7">
        <f t="shared" si="16"/>
        <v>0</v>
      </c>
    </row>
    <row r="972" spans="4:8" ht="12.75">
      <c r="D972" s="69"/>
      <c r="H972" s="7">
        <f t="shared" si="16"/>
        <v>0</v>
      </c>
    </row>
    <row r="973" spans="4:8" ht="12.75">
      <c r="D973" s="69"/>
      <c r="H973" s="7">
        <f t="shared" si="16"/>
        <v>0</v>
      </c>
    </row>
    <row r="974" spans="4:8" ht="12.75">
      <c r="D974" s="69"/>
      <c r="H974" s="7">
        <f t="shared" si="16"/>
        <v>0</v>
      </c>
    </row>
    <row r="975" spans="4:8" ht="12.75">
      <c r="D975" s="69"/>
      <c r="H975" s="7">
        <f t="shared" si="16"/>
        <v>0</v>
      </c>
    </row>
    <row r="976" spans="4:8" ht="12.75">
      <c r="D976" s="69"/>
      <c r="H976" s="7">
        <f t="shared" si="16"/>
        <v>0</v>
      </c>
    </row>
    <row r="977" spans="4:8" ht="12.75">
      <c r="D977" s="69"/>
      <c r="H977" s="7">
        <f t="shared" si="16"/>
        <v>0</v>
      </c>
    </row>
    <row r="978" spans="4:8" ht="12.75">
      <c r="D978" s="69"/>
      <c r="H978" s="7">
        <f t="shared" si="16"/>
        <v>0</v>
      </c>
    </row>
    <row r="979" spans="4:8" ht="12.75">
      <c r="D979" s="69"/>
      <c r="H979" s="7">
        <f t="shared" si="16"/>
        <v>0</v>
      </c>
    </row>
    <row r="980" spans="4:8" ht="12.75">
      <c r="D980" s="69"/>
      <c r="H980" s="7">
        <f t="shared" si="16"/>
        <v>0</v>
      </c>
    </row>
    <row r="981" spans="4:8" ht="12.75">
      <c r="D981" s="69"/>
      <c r="H981" s="7">
        <f t="shared" si="16"/>
        <v>0</v>
      </c>
    </row>
    <row r="982" spans="4:8" ht="12.75">
      <c r="D982" s="69"/>
      <c r="H982" s="7">
        <f t="shared" si="16"/>
        <v>0</v>
      </c>
    </row>
    <row r="983" spans="4:8" ht="12.75">
      <c r="D983" s="69"/>
      <c r="H983" s="7">
        <f t="shared" si="16"/>
        <v>0</v>
      </c>
    </row>
    <row r="984" spans="4:8" ht="12.75">
      <c r="D984" s="69"/>
      <c r="H984" s="7">
        <f t="shared" si="16"/>
        <v>0</v>
      </c>
    </row>
    <row r="985" spans="4:8" ht="12.75">
      <c r="D985" s="69"/>
      <c r="H985" s="7">
        <f t="shared" si="16"/>
        <v>0</v>
      </c>
    </row>
    <row r="986" spans="4:8" ht="12.75">
      <c r="D986" s="69"/>
      <c r="H986" s="7">
        <f t="shared" si="16"/>
        <v>0</v>
      </c>
    </row>
    <row r="987" spans="4:8" ht="12.75">
      <c r="D987" s="69"/>
      <c r="H987" s="7">
        <f t="shared" si="16"/>
        <v>0</v>
      </c>
    </row>
    <row r="988" spans="4:8" ht="12.75">
      <c r="D988" s="69"/>
      <c r="H988" s="7">
        <f t="shared" si="16"/>
        <v>0</v>
      </c>
    </row>
    <row r="989" spans="4:8" ht="12.75">
      <c r="D989" s="69"/>
      <c r="H989" s="7">
        <f t="shared" si="16"/>
        <v>0</v>
      </c>
    </row>
    <row r="990" spans="4:8" ht="12.75">
      <c r="D990" s="69"/>
      <c r="H990" s="7">
        <f t="shared" si="16"/>
        <v>0</v>
      </c>
    </row>
    <row r="991" spans="4:8" ht="12.75">
      <c r="D991" s="69"/>
      <c r="H991" s="7">
        <f t="shared" si="16"/>
        <v>0</v>
      </c>
    </row>
    <row r="992" spans="4:8" ht="12.75">
      <c r="D992" s="69"/>
      <c r="H992" s="7">
        <f t="shared" si="16"/>
        <v>0</v>
      </c>
    </row>
    <row r="993" spans="4:8" ht="12.75">
      <c r="D993" s="69"/>
      <c r="H993" s="7">
        <f t="shared" si="16"/>
        <v>0</v>
      </c>
    </row>
    <row r="994" spans="4:8" ht="12.75">
      <c r="D994" s="69"/>
      <c r="H994" s="7">
        <f t="shared" si="16"/>
        <v>0</v>
      </c>
    </row>
    <row r="995" spans="4:8" ht="12.75">
      <c r="D995" s="69"/>
      <c r="H995" s="7">
        <f t="shared" si="16"/>
        <v>0</v>
      </c>
    </row>
    <row r="996" spans="4:8" ht="12.75">
      <c r="D996" s="69"/>
      <c r="H996" s="7">
        <f t="shared" si="16"/>
        <v>0</v>
      </c>
    </row>
    <row r="997" spans="4:8" ht="12.75">
      <c r="D997" s="69"/>
      <c r="H997" s="7">
        <f t="shared" si="16"/>
        <v>0</v>
      </c>
    </row>
    <row r="998" spans="4:8" ht="12.75">
      <c r="D998" s="69"/>
      <c r="H998" s="7">
        <f t="shared" si="16"/>
        <v>0</v>
      </c>
    </row>
    <row r="999" spans="4:8" ht="12.75">
      <c r="D999" s="69"/>
      <c r="H999" s="7">
        <f t="shared" si="16"/>
        <v>0</v>
      </c>
    </row>
    <row r="1000" ht="12.75">
      <c r="H1000" s="7">
        <f t="shared" si="16"/>
        <v>0</v>
      </c>
    </row>
    <row r="1001" ht="12.75">
      <c r="H1001" s="7">
        <f t="shared" si="16"/>
        <v>0</v>
      </c>
    </row>
    <row r="1002" ht="12.75">
      <c r="H1002" s="7">
        <f t="shared" si="16"/>
        <v>0</v>
      </c>
    </row>
    <row r="1003" ht="12.75">
      <c r="H1003" s="7">
        <f t="shared" si="16"/>
        <v>0</v>
      </c>
    </row>
    <row r="1004" ht="12.75">
      <c r="H1004" s="7">
        <f t="shared" si="16"/>
        <v>0</v>
      </c>
    </row>
    <row r="1005" ht="12.75">
      <c r="H1005" s="7">
        <f t="shared" si="16"/>
        <v>0</v>
      </c>
    </row>
    <row r="1006" ht="12.75">
      <c r="H1006" s="7">
        <f t="shared" si="16"/>
        <v>0</v>
      </c>
    </row>
    <row r="1007" ht="12.75">
      <c r="H1007" s="7">
        <f t="shared" si="16"/>
        <v>0</v>
      </c>
    </row>
    <row r="1008" ht="12.75">
      <c r="H1008" s="7">
        <f t="shared" si="16"/>
        <v>0</v>
      </c>
    </row>
    <row r="1009" ht="12.75">
      <c r="H1009" s="7">
        <f t="shared" si="16"/>
        <v>0</v>
      </c>
    </row>
    <row r="1010" ht="12.75">
      <c r="H1010" s="7">
        <f t="shared" si="16"/>
        <v>0</v>
      </c>
    </row>
    <row r="1011" ht="12.75">
      <c r="H1011" s="7">
        <f t="shared" si="16"/>
        <v>0</v>
      </c>
    </row>
    <row r="1012" ht="12.75">
      <c r="H1012" s="7">
        <f t="shared" si="16"/>
        <v>0</v>
      </c>
    </row>
    <row r="1013" ht="12.75">
      <c r="H1013" s="7">
        <f t="shared" si="16"/>
        <v>0</v>
      </c>
    </row>
    <row r="1014" ht="12.75">
      <c r="H1014" s="7">
        <f t="shared" si="16"/>
        <v>0</v>
      </c>
    </row>
    <row r="1015" ht="12.75">
      <c r="H1015" s="7">
        <f t="shared" si="16"/>
        <v>0</v>
      </c>
    </row>
    <row r="1016" ht="12.75">
      <c r="H1016" s="7">
        <f t="shared" si="16"/>
        <v>0</v>
      </c>
    </row>
    <row r="1017" ht="12.75">
      <c r="H1017" s="7">
        <f t="shared" si="16"/>
        <v>0</v>
      </c>
    </row>
    <row r="1018" ht="12.75">
      <c r="H1018" s="7">
        <f t="shared" si="16"/>
        <v>0</v>
      </c>
    </row>
    <row r="1019" ht="12.75">
      <c r="H1019" s="7">
        <f t="shared" si="16"/>
        <v>0</v>
      </c>
    </row>
    <row r="1020" ht="12.75">
      <c r="H1020" s="7">
        <f t="shared" si="16"/>
        <v>0</v>
      </c>
    </row>
    <row r="1021" ht="12.75">
      <c r="H1021" s="7">
        <f t="shared" si="16"/>
        <v>0</v>
      </c>
    </row>
    <row r="1022" ht="12.75">
      <c r="H1022" s="7">
        <f t="shared" si="16"/>
        <v>0</v>
      </c>
    </row>
    <row r="1023" ht="12.75">
      <c r="H1023" s="7">
        <f t="shared" si="16"/>
        <v>0</v>
      </c>
    </row>
    <row r="1024" ht="12.75">
      <c r="H1024" s="7">
        <f t="shared" si="16"/>
        <v>0</v>
      </c>
    </row>
    <row r="1025" ht="12.75">
      <c r="H1025" s="7">
        <f t="shared" si="16"/>
        <v>0</v>
      </c>
    </row>
    <row r="1026" ht="12.75">
      <c r="H1026" s="7">
        <f t="shared" si="16"/>
        <v>0</v>
      </c>
    </row>
    <row r="1027" ht="12.75">
      <c r="H1027" s="7">
        <f t="shared" si="16"/>
        <v>0</v>
      </c>
    </row>
    <row r="1028" ht="12.75">
      <c r="H1028" s="7">
        <f t="shared" si="16"/>
        <v>0</v>
      </c>
    </row>
    <row r="1029" ht="12.75">
      <c r="H1029" s="7">
        <f t="shared" si="16"/>
        <v>0</v>
      </c>
    </row>
    <row r="1030" ht="12.75">
      <c r="H1030" s="7">
        <f aca="true" t="shared" si="17" ref="H1030:H1093">E1030+F1030-G1030</f>
        <v>0</v>
      </c>
    </row>
    <row r="1031" ht="12.75">
      <c r="H1031" s="7">
        <f t="shared" si="17"/>
        <v>0</v>
      </c>
    </row>
    <row r="1032" ht="12.75">
      <c r="H1032" s="7">
        <f t="shared" si="17"/>
        <v>0</v>
      </c>
    </row>
    <row r="1033" ht="12.75">
      <c r="H1033" s="7">
        <f t="shared" si="17"/>
        <v>0</v>
      </c>
    </row>
    <row r="1034" ht="12.75">
      <c r="H1034" s="7">
        <f t="shared" si="17"/>
        <v>0</v>
      </c>
    </row>
    <row r="1035" ht="12.75">
      <c r="H1035" s="7">
        <f t="shared" si="17"/>
        <v>0</v>
      </c>
    </row>
    <row r="1036" ht="12.75">
      <c r="H1036" s="7">
        <f t="shared" si="17"/>
        <v>0</v>
      </c>
    </row>
    <row r="1037" ht="12.75">
      <c r="H1037" s="7">
        <f t="shared" si="17"/>
        <v>0</v>
      </c>
    </row>
    <row r="1038" ht="12.75">
      <c r="H1038" s="7">
        <f t="shared" si="17"/>
        <v>0</v>
      </c>
    </row>
    <row r="1039" ht="12.75">
      <c r="H1039" s="7">
        <f t="shared" si="17"/>
        <v>0</v>
      </c>
    </row>
    <row r="1040" ht="12.75">
      <c r="H1040" s="7">
        <f t="shared" si="17"/>
        <v>0</v>
      </c>
    </row>
    <row r="1041" ht="12.75">
      <c r="H1041" s="7">
        <f t="shared" si="17"/>
        <v>0</v>
      </c>
    </row>
    <row r="1042" ht="12.75">
      <c r="H1042" s="7">
        <f t="shared" si="17"/>
        <v>0</v>
      </c>
    </row>
    <row r="1043" ht="12.75">
      <c r="H1043" s="7">
        <f t="shared" si="17"/>
        <v>0</v>
      </c>
    </row>
    <row r="1044" ht="12.75">
      <c r="H1044" s="7">
        <f t="shared" si="17"/>
        <v>0</v>
      </c>
    </row>
    <row r="1045" ht="12.75">
      <c r="H1045" s="7">
        <f t="shared" si="17"/>
        <v>0</v>
      </c>
    </row>
    <row r="1046" ht="12.75">
      <c r="H1046" s="7">
        <f t="shared" si="17"/>
        <v>0</v>
      </c>
    </row>
    <row r="1047" ht="12.75">
      <c r="H1047" s="7">
        <f t="shared" si="17"/>
        <v>0</v>
      </c>
    </row>
    <row r="1048" ht="12.75">
      <c r="H1048" s="7">
        <f t="shared" si="17"/>
        <v>0</v>
      </c>
    </row>
    <row r="1049" ht="12.75">
      <c r="H1049" s="7">
        <f t="shared" si="17"/>
        <v>0</v>
      </c>
    </row>
    <row r="1050" ht="12.75">
      <c r="H1050" s="7">
        <f t="shared" si="17"/>
        <v>0</v>
      </c>
    </row>
    <row r="1051" ht="12.75">
      <c r="H1051" s="7">
        <f t="shared" si="17"/>
        <v>0</v>
      </c>
    </row>
    <row r="1052" ht="12.75">
      <c r="H1052" s="7">
        <f t="shared" si="17"/>
        <v>0</v>
      </c>
    </row>
    <row r="1053" ht="12.75">
      <c r="H1053" s="7">
        <f t="shared" si="17"/>
        <v>0</v>
      </c>
    </row>
    <row r="1054" ht="12.75">
      <c r="H1054" s="7">
        <f t="shared" si="17"/>
        <v>0</v>
      </c>
    </row>
    <row r="1055" ht="12.75">
      <c r="H1055" s="7">
        <f t="shared" si="17"/>
        <v>0</v>
      </c>
    </row>
    <row r="1056" ht="12.75">
      <c r="H1056" s="7">
        <f t="shared" si="17"/>
        <v>0</v>
      </c>
    </row>
    <row r="1057" ht="12.75">
      <c r="H1057" s="7">
        <f t="shared" si="17"/>
        <v>0</v>
      </c>
    </row>
    <row r="1058" ht="12.75">
      <c r="H1058" s="7">
        <f t="shared" si="17"/>
        <v>0</v>
      </c>
    </row>
    <row r="1059" ht="12.75">
      <c r="H1059" s="7">
        <f t="shared" si="17"/>
        <v>0</v>
      </c>
    </row>
    <row r="1060" ht="12.75">
      <c r="H1060" s="7">
        <f t="shared" si="17"/>
        <v>0</v>
      </c>
    </row>
    <row r="1061" ht="12.75">
      <c r="H1061" s="7">
        <f t="shared" si="17"/>
        <v>0</v>
      </c>
    </row>
    <row r="1062" ht="12.75">
      <c r="H1062" s="7">
        <f t="shared" si="17"/>
        <v>0</v>
      </c>
    </row>
    <row r="1063" ht="12.75">
      <c r="H1063" s="7">
        <f t="shared" si="17"/>
        <v>0</v>
      </c>
    </row>
    <row r="1064" ht="12.75">
      <c r="H1064" s="7">
        <f t="shared" si="17"/>
        <v>0</v>
      </c>
    </row>
    <row r="1065" ht="12.75">
      <c r="H1065" s="7">
        <f t="shared" si="17"/>
        <v>0</v>
      </c>
    </row>
    <row r="1066" ht="12.75">
      <c r="H1066" s="7">
        <f t="shared" si="17"/>
        <v>0</v>
      </c>
    </row>
    <row r="1067" ht="12.75">
      <c r="H1067" s="7">
        <f t="shared" si="17"/>
        <v>0</v>
      </c>
    </row>
    <row r="1068" ht="12.75">
      <c r="H1068" s="7">
        <f t="shared" si="17"/>
        <v>0</v>
      </c>
    </row>
    <row r="1069" ht="12.75">
      <c r="H1069" s="7">
        <f t="shared" si="17"/>
        <v>0</v>
      </c>
    </row>
    <row r="1070" ht="12.75">
      <c r="H1070" s="7">
        <f t="shared" si="17"/>
        <v>0</v>
      </c>
    </row>
    <row r="1071" ht="12.75">
      <c r="H1071" s="7">
        <f t="shared" si="17"/>
        <v>0</v>
      </c>
    </row>
    <row r="1072" ht="12.75">
      <c r="H1072" s="7">
        <f t="shared" si="17"/>
        <v>0</v>
      </c>
    </row>
    <row r="1073" ht="12.75">
      <c r="H1073" s="7">
        <f t="shared" si="17"/>
        <v>0</v>
      </c>
    </row>
    <row r="1074" ht="12.75">
      <c r="H1074" s="7">
        <f t="shared" si="17"/>
        <v>0</v>
      </c>
    </row>
    <row r="1075" ht="12.75">
      <c r="H1075" s="7">
        <f t="shared" si="17"/>
        <v>0</v>
      </c>
    </row>
    <row r="1076" ht="12.75">
      <c r="H1076" s="7">
        <f t="shared" si="17"/>
        <v>0</v>
      </c>
    </row>
    <row r="1077" ht="12.75">
      <c r="H1077" s="7">
        <f t="shared" si="17"/>
        <v>0</v>
      </c>
    </row>
    <row r="1078" ht="12.75">
      <c r="H1078" s="7">
        <f t="shared" si="17"/>
        <v>0</v>
      </c>
    </row>
    <row r="1079" ht="12.75">
      <c r="H1079" s="7">
        <f t="shared" si="17"/>
        <v>0</v>
      </c>
    </row>
    <row r="1080" ht="12.75">
      <c r="H1080" s="7">
        <f t="shared" si="17"/>
        <v>0</v>
      </c>
    </row>
    <row r="1081" ht="12.75">
      <c r="H1081" s="7">
        <f t="shared" si="17"/>
        <v>0</v>
      </c>
    </row>
    <row r="1082" ht="12.75">
      <c r="H1082" s="7">
        <f t="shared" si="17"/>
        <v>0</v>
      </c>
    </row>
    <row r="1083" ht="12.75">
      <c r="H1083" s="7">
        <f t="shared" si="17"/>
        <v>0</v>
      </c>
    </row>
    <row r="1084" ht="12.75">
      <c r="H1084" s="7">
        <f t="shared" si="17"/>
        <v>0</v>
      </c>
    </row>
    <row r="1085" ht="12.75">
      <c r="H1085" s="7">
        <f t="shared" si="17"/>
        <v>0</v>
      </c>
    </row>
    <row r="1086" ht="12.75">
      <c r="H1086" s="7">
        <f t="shared" si="17"/>
        <v>0</v>
      </c>
    </row>
    <row r="1087" ht="12.75">
      <c r="H1087" s="7">
        <f t="shared" si="17"/>
        <v>0</v>
      </c>
    </row>
    <row r="1088" ht="12.75">
      <c r="H1088" s="7">
        <f t="shared" si="17"/>
        <v>0</v>
      </c>
    </row>
    <row r="1089" ht="12.75">
      <c r="H1089" s="7">
        <f t="shared" si="17"/>
        <v>0</v>
      </c>
    </row>
    <row r="1090" ht="12.75">
      <c r="H1090" s="7">
        <f t="shared" si="17"/>
        <v>0</v>
      </c>
    </row>
    <row r="1091" ht="12.75">
      <c r="H1091" s="7">
        <f t="shared" si="17"/>
        <v>0</v>
      </c>
    </row>
    <row r="1092" ht="12.75">
      <c r="H1092" s="7">
        <f t="shared" si="17"/>
        <v>0</v>
      </c>
    </row>
    <row r="1093" ht="12.75">
      <c r="H1093" s="7">
        <f t="shared" si="17"/>
        <v>0</v>
      </c>
    </row>
    <row r="1094" ht="12.75">
      <c r="H1094" s="7">
        <f aca="true" t="shared" si="18" ref="H1094:H1157">E1094+F1094-G1094</f>
        <v>0</v>
      </c>
    </row>
    <row r="1095" ht="12.75">
      <c r="H1095" s="7">
        <f t="shared" si="18"/>
        <v>0</v>
      </c>
    </row>
    <row r="1096" ht="12.75">
      <c r="H1096" s="7">
        <f t="shared" si="18"/>
        <v>0</v>
      </c>
    </row>
    <row r="1097" ht="12.75">
      <c r="H1097" s="7">
        <f t="shared" si="18"/>
        <v>0</v>
      </c>
    </row>
    <row r="1098" ht="12.75">
      <c r="H1098" s="7">
        <f t="shared" si="18"/>
        <v>0</v>
      </c>
    </row>
    <row r="1099" ht="12.75">
      <c r="H1099" s="7">
        <f t="shared" si="18"/>
        <v>0</v>
      </c>
    </row>
    <row r="1100" ht="12.75">
      <c r="H1100" s="7">
        <f t="shared" si="18"/>
        <v>0</v>
      </c>
    </row>
    <row r="1101" ht="12.75">
      <c r="H1101" s="7">
        <f t="shared" si="18"/>
        <v>0</v>
      </c>
    </row>
    <row r="1102" ht="12.75">
      <c r="H1102" s="7">
        <f t="shared" si="18"/>
        <v>0</v>
      </c>
    </row>
    <row r="1103" ht="12.75">
      <c r="H1103" s="7">
        <f t="shared" si="18"/>
        <v>0</v>
      </c>
    </row>
    <row r="1104" ht="12.75">
      <c r="H1104" s="7">
        <f t="shared" si="18"/>
        <v>0</v>
      </c>
    </row>
    <row r="1105" ht="12.75">
      <c r="H1105" s="7">
        <f t="shared" si="18"/>
        <v>0</v>
      </c>
    </row>
    <row r="1106" ht="12.75">
      <c r="H1106" s="7">
        <f t="shared" si="18"/>
        <v>0</v>
      </c>
    </row>
    <row r="1107" ht="12.75">
      <c r="H1107" s="7">
        <f t="shared" si="18"/>
        <v>0</v>
      </c>
    </row>
    <row r="1108" ht="12.75">
      <c r="H1108" s="7">
        <f t="shared" si="18"/>
        <v>0</v>
      </c>
    </row>
    <row r="1109" ht="12.75">
      <c r="H1109" s="7">
        <f t="shared" si="18"/>
        <v>0</v>
      </c>
    </row>
    <row r="1110" ht="12.75">
      <c r="H1110" s="7">
        <f t="shared" si="18"/>
        <v>0</v>
      </c>
    </row>
    <row r="1111" ht="12.75">
      <c r="H1111" s="7">
        <f t="shared" si="18"/>
        <v>0</v>
      </c>
    </row>
    <row r="1112" ht="12.75">
      <c r="H1112" s="7">
        <f t="shared" si="18"/>
        <v>0</v>
      </c>
    </row>
    <row r="1113" ht="12.75">
      <c r="H1113" s="7">
        <f t="shared" si="18"/>
        <v>0</v>
      </c>
    </row>
    <row r="1114" ht="12.75">
      <c r="H1114" s="7">
        <f t="shared" si="18"/>
        <v>0</v>
      </c>
    </row>
    <row r="1115" ht="12.75">
      <c r="H1115" s="7">
        <f t="shared" si="18"/>
        <v>0</v>
      </c>
    </row>
    <row r="1116" ht="12.75">
      <c r="H1116" s="7">
        <f t="shared" si="18"/>
        <v>0</v>
      </c>
    </row>
    <row r="1117" ht="12.75">
      <c r="H1117" s="7">
        <f t="shared" si="18"/>
        <v>0</v>
      </c>
    </row>
    <row r="1118" ht="12.75">
      <c r="H1118" s="7">
        <f t="shared" si="18"/>
        <v>0</v>
      </c>
    </row>
    <row r="1119" ht="12.75">
      <c r="H1119" s="7">
        <f t="shared" si="18"/>
        <v>0</v>
      </c>
    </row>
    <row r="1120" ht="12.75">
      <c r="H1120" s="7">
        <f t="shared" si="18"/>
        <v>0</v>
      </c>
    </row>
    <row r="1121" ht="12.75">
      <c r="H1121" s="7">
        <f t="shared" si="18"/>
        <v>0</v>
      </c>
    </row>
    <row r="1122" ht="12.75">
      <c r="H1122" s="7">
        <f t="shared" si="18"/>
        <v>0</v>
      </c>
    </row>
    <row r="1123" ht="12.75">
      <c r="H1123" s="7">
        <f t="shared" si="18"/>
        <v>0</v>
      </c>
    </row>
    <row r="1124" ht="12.75">
      <c r="H1124" s="7">
        <f t="shared" si="18"/>
        <v>0</v>
      </c>
    </row>
    <row r="1125" ht="12.75">
      <c r="H1125" s="7">
        <f t="shared" si="18"/>
        <v>0</v>
      </c>
    </row>
    <row r="1126" ht="12.75">
      <c r="H1126" s="7">
        <f t="shared" si="18"/>
        <v>0</v>
      </c>
    </row>
    <row r="1127" ht="12.75">
      <c r="H1127" s="7">
        <f t="shared" si="18"/>
        <v>0</v>
      </c>
    </row>
    <row r="1128" ht="12.75">
      <c r="H1128" s="7">
        <f t="shared" si="18"/>
        <v>0</v>
      </c>
    </row>
    <row r="1129" ht="12.75">
      <c r="H1129" s="7">
        <f t="shared" si="18"/>
        <v>0</v>
      </c>
    </row>
    <row r="1130" ht="12.75">
      <c r="H1130" s="7">
        <f t="shared" si="18"/>
        <v>0</v>
      </c>
    </row>
    <row r="1131" ht="12.75">
      <c r="H1131" s="7">
        <f t="shared" si="18"/>
        <v>0</v>
      </c>
    </row>
    <row r="1132" ht="12.75">
      <c r="H1132" s="7">
        <f t="shared" si="18"/>
        <v>0</v>
      </c>
    </row>
    <row r="1133" ht="12.75">
      <c r="H1133" s="7">
        <f t="shared" si="18"/>
        <v>0</v>
      </c>
    </row>
    <row r="1134" ht="12.75">
      <c r="H1134" s="7">
        <f t="shared" si="18"/>
        <v>0</v>
      </c>
    </row>
    <row r="1135" ht="12.75">
      <c r="H1135" s="7">
        <f t="shared" si="18"/>
        <v>0</v>
      </c>
    </row>
    <row r="1136" ht="12.75">
      <c r="H1136" s="7">
        <f t="shared" si="18"/>
        <v>0</v>
      </c>
    </row>
    <row r="1137" ht="12.75">
      <c r="H1137" s="7">
        <f t="shared" si="18"/>
        <v>0</v>
      </c>
    </row>
    <row r="1138" ht="12.75">
      <c r="H1138" s="7">
        <f t="shared" si="18"/>
        <v>0</v>
      </c>
    </row>
    <row r="1139" ht="12.75">
      <c r="H1139" s="7">
        <f t="shared" si="18"/>
        <v>0</v>
      </c>
    </row>
    <row r="1140" ht="12.75">
      <c r="H1140" s="7">
        <f t="shared" si="18"/>
        <v>0</v>
      </c>
    </row>
    <row r="1141" ht="12.75">
      <c r="H1141" s="7">
        <f t="shared" si="18"/>
        <v>0</v>
      </c>
    </row>
    <row r="1142" ht="12.75">
      <c r="H1142" s="7">
        <f t="shared" si="18"/>
        <v>0</v>
      </c>
    </row>
    <row r="1143" ht="12.75">
      <c r="H1143" s="7">
        <f t="shared" si="18"/>
        <v>0</v>
      </c>
    </row>
    <row r="1144" ht="12.75">
      <c r="H1144" s="7">
        <f t="shared" si="18"/>
        <v>0</v>
      </c>
    </row>
    <row r="1145" ht="12.75">
      <c r="H1145" s="7">
        <f t="shared" si="18"/>
        <v>0</v>
      </c>
    </row>
    <row r="1146" ht="12.75">
      <c r="H1146" s="7">
        <f t="shared" si="18"/>
        <v>0</v>
      </c>
    </row>
    <row r="1147" ht="12.75">
      <c r="H1147" s="7">
        <f t="shared" si="18"/>
        <v>0</v>
      </c>
    </row>
    <row r="1148" ht="12.75">
      <c r="H1148" s="7">
        <f t="shared" si="18"/>
        <v>0</v>
      </c>
    </row>
    <row r="1149" ht="12.75">
      <c r="H1149" s="7">
        <f t="shared" si="18"/>
        <v>0</v>
      </c>
    </row>
    <row r="1150" ht="12.75">
      <c r="H1150" s="7">
        <f t="shared" si="18"/>
        <v>0</v>
      </c>
    </row>
    <row r="1151" ht="12.75">
      <c r="H1151" s="7">
        <f t="shared" si="18"/>
        <v>0</v>
      </c>
    </row>
    <row r="1152" ht="12.75">
      <c r="H1152" s="7">
        <f t="shared" si="18"/>
        <v>0</v>
      </c>
    </row>
    <row r="1153" ht="12.75">
      <c r="H1153" s="7">
        <f t="shared" si="18"/>
        <v>0</v>
      </c>
    </row>
    <row r="1154" ht="12.75">
      <c r="H1154" s="7">
        <f t="shared" si="18"/>
        <v>0</v>
      </c>
    </row>
    <row r="1155" ht="12.75">
      <c r="H1155" s="7">
        <f t="shared" si="18"/>
        <v>0</v>
      </c>
    </row>
    <row r="1156" ht="12.75">
      <c r="H1156" s="7">
        <f t="shared" si="18"/>
        <v>0</v>
      </c>
    </row>
    <row r="1157" ht="12.75">
      <c r="H1157" s="7">
        <f t="shared" si="18"/>
        <v>0</v>
      </c>
    </row>
    <row r="1158" ht="12.75">
      <c r="H1158" s="7">
        <f aca="true" t="shared" si="19" ref="H1158:H1221">E1158+F1158-G1158</f>
        <v>0</v>
      </c>
    </row>
    <row r="1159" ht="12.75">
      <c r="H1159" s="7">
        <f t="shared" si="19"/>
        <v>0</v>
      </c>
    </row>
    <row r="1160" ht="12.75">
      <c r="H1160" s="7">
        <f t="shared" si="19"/>
        <v>0</v>
      </c>
    </row>
    <row r="1161" ht="12.75">
      <c r="H1161" s="7">
        <f t="shared" si="19"/>
        <v>0</v>
      </c>
    </row>
    <row r="1162" ht="12.75">
      <c r="H1162" s="7">
        <f t="shared" si="19"/>
        <v>0</v>
      </c>
    </row>
    <row r="1163" ht="12.75">
      <c r="H1163" s="7">
        <f t="shared" si="19"/>
        <v>0</v>
      </c>
    </row>
    <row r="1164" ht="12.75">
      <c r="H1164" s="7">
        <f t="shared" si="19"/>
        <v>0</v>
      </c>
    </row>
    <row r="1165" ht="12.75">
      <c r="H1165" s="7">
        <f t="shared" si="19"/>
        <v>0</v>
      </c>
    </row>
    <row r="1166" ht="12.75">
      <c r="H1166" s="7">
        <f t="shared" si="19"/>
        <v>0</v>
      </c>
    </row>
    <row r="1167" ht="12.75">
      <c r="H1167" s="7">
        <f t="shared" si="19"/>
        <v>0</v>
      </c>
    </row>
    <row r="1168" ht="12.75">
      <c r="H1168" s="7">
        <f t="shared" si="19"/>
        <v>0</v>
      </c>
    </row>
    <row r="1169" ht="12.75">
      <c r="H1169" s="7">
        <f t="shared" si="19"/>
        <v>0</v>
      </c>
    </row>
    <row r="1170" ht="12.75">
      <c r="H1170" s="7">
        <f t="shared" si="19"/>
        <v>0</v>
      </c>
    </row>
    <row r="1171" ht="12.75">
      <c r="H1171" s="7">
        <f t="shared" si="19"/>
        <v>0</v>
      </c>
    </row>
    <row r="1172" ht="12.75">
      <c r="H1172" s="7">
        <f t="shared" si="19"/>
        <v>0</v>
      </c>
    </row>
    <row r="1173" ht="12.75">
      <c r="H1173" s="7">
        <f t="shared" si="19"/>
        <v>0</v>
      </c>
    </row>
    <row r="1174" ht="12.75">
      <c r="H1174" s="7">
        <f t="shared" si="19"/>
        <v>0</v>
      </c>
    </row>
    <row r="1175" ht="12.75">
      <c r="H1175" s="7">
        <f t="shared" si="19"/>
        <v>0</v>
      </c>
    </row>
    <row r="1176" ht="12.75">
      <c r="H1176" s="7">
        <f t="shared" si="19"/>
        <v>0</v>
      </c>
    </row>
    <row r="1177" ht="12.75">
      <c r="H1177" s="7">
        <f t="shared" si="19"/>
        <v>0</v>
      </c>
    </row>
    <row r="1178" ht="12.75">
      <c r="H1178" s="7">
        <f t="shared" si="19"/>
        <v>0</v>
      </c>
    </row>
    <row r="1179" ht="12.75">
      <c r="H1179" s="7">
        <f t="shared" si="19"/>
        <v>0</v>
      </c>
    </row>
    <row r="1180" ht="12.75">
      <c r="H1180" s="7">
        <f t="shared" si="19"/>
        <v>0</v>
      </c>
    </row>
    <row r="1181" ht="12.75">
      <c r="H1181" s="7">
        <f t="shared" si="19"/>
        <v>0</v>
      </c>
    </row>
    <row r="1182" ht="12.75">
      <c r="H1182" s="7">
        <f t="shared" si="19"/>
        <v>0</v>
      </c>
    </row>
    <row r="1183" ht="12.75">
      <c r="H1183" s="7">
        <f t="shared" si="19"/>
        <v>0</v>
      </c>
    </row>
    <row r="1184" ht="12.75">
      <c r="H1184" s="7">
        <f t="shared" si="19"/>
        <v>0</v>
      </c>
    </row>
    <row r="1185" ht="12.75">
      <c r="H1185" s="7">
        <f t="shared" si="19"/>
        <v>0</v>
      </c>
    </row>
    <row r="1186" ht="12.75">
      <c r="H1186" s="7">
        <f t="shared" si="19"/>
        <v>0</v>
      </c>
    </row>
    <row r="1187" ht="12.75">
      <c r="H1187" s="7">
        <f t="shared" si="19"/>
        <v>0</v>
      </c>
    </row>
    <row r="1188" ht="12.75">
      <c r="H1188" s="7">
        <f t="shared" si="19"/>
        <v>0</v>
      </c>
    </row>
    <row r="1189" ht="12.75">
      <c r="H1189" s="7">
        <f t="shared" si="19"/>
        <v>0</v>
      </c>
    </row>
    <row r="1190" ht="12.75">
      <c r="H1190" s="7">
        <f t="shared" si="19"/>
        <v>0</v>
      </c>
    </row>
    <row r="1191" ht="12.75">
      <c r="H1191" s="7">
        <f t="shared" si="19"/>
        <v>0</v>
      </c>
    </row>
    <row r="1192" ht="12.75">
      <c r="H1192" s="7">
        <f t="shared" si="19"/>
        <v>0</v>
      </c>
    </row>
    <row r="1193" ht="12.75">
      <c r="H1193" s="7">
        <f t="shared" si="19"/>
        <v>0</v>
      </c>
    </row>
    <row r="1194" ht="12.75">
      <c r="H1194" s="7">
        <f t="shared" si="19"/>
        <v>0</v>
      </c>
    </row>
    <row r="1195" ht="12.75">
      <c r="H1195" s="7">
        <f t="shared" si="19"/>
        <v>0</v>
      </c>
    </row>
    <row r="1196" ht="12.75">
      <c r="H1196" s="7">
        <f t="shared" si="19"/>
        <v>0</v>
      </c>
    </row>
    <row r="1197" ht="12.75">
      <c r="H1197" s="7">
        <f t="shared" si="19"/>
        <v>0</v>
      </c>
    </row>
    <row r="1198" ht="12.75">
      <c r="H1198" s="7">
        <f t="shared" si="19"/>
        <v>0</v>
      </c>
    </row>
    <row r="1199" ht="12.75">
      <c r="H1199" s="7">
        <f t="shared" si="19"/>
        <v>0</v>
      </c>
    </row>
    <row r="1200" ht="12.75">
      <c r="H1200" s="7">
        <f t="shared" si="19"/>
        <v>0</v>
      </c>
    </row>
    <row r="1201" ht="12.75">
      <c r="H1201" s="7">
        <f t="shared" si="19"/>
        <v>0</v>
      </c>
    </row>
    <row r="1202" ht="12.75">
      <c r="H1202" s="7">
        <f t="shared" si="19"/>
        <v>0</v>
      </c>
    </row>
    <row r="1203" ht="12.75">
      <c r="H1203" s="7">
        <f t="shared" si="19"/>
        <v>0</v>
      </c>
    </row>
    <row r="1204" ht="12.75">
      <c r="H1204" s="7">
        <f t="shared" si="19"/>
        <v>0</v>
      </c>
    </row>
    <row r="1205" ht="12.75">
      <c r="H1205" s="7">
        <f t="shared" si="19"/>
        <v>0</v>
      </c>
    </row>
    <row r="1206" ht="12.75">
      <c r="H1206" s="7">
        <f t="shared" si="19"/>
        <v>0</v>
      </c>
    </row>
    <row r="1207" ht="12.75">
      <c r="H1207" s="7">
        <f t="shared" si="19"/>
        <v>0</v>
      </c>
    </row>
    <row r="1208" ht="12.75">
      <c r="H1208" s="7">
        <f t="shared" si="19"/>
        <v>0</v>
      </c>
    </row>
    <row r="1209" ht="12.75">
      <c r="H1209" s="7">
        <f t="shared" si="19"/>
        <v>0</v>
      </c>
    </row>
    <row r="1210" ht="12.75">
      <c r="H1210" s="7">
        <f t="shared" si="19"/>
        <v>0</v>
      </c>
    </row>
    <row r="1211" ht="12.75">
      <c r="H1211" s="7">
        <f t="shared" si="19"/>
        <v>0</v>
      </c>
    </row>
    <row r="1212" ht="12.75">
      <c r="H1212" s="7">
        <f t="shared" si="19"/>
        <v>0</v>
      </c>
    </row>
    <row r="1213" ht="12.75">
      <c r="H1213" s="7">
        <f t="shared" si="19"/>
        <v>0</v>
      </c>
    </row>
    <row r="1214" ht="12.75">
      <c r="H1214" s="7">
        <f t="shared" si="19"/>
        <v>0</v>
      </c>
    </row>
    <row r="1215" ht="12.75">
      <c r="H1215" s="7">
        <f t="shared" si="19"/>
        <v>0</v>
      </c>
    </row>
    <row r="1216" ht="12.75">
      <c r="H1216" s="7">
        <f t="shared" si="19"/>
        <v>0</v>
      </c>
    </row>
    <row r="1217" ht="12.75">
      <c r="H1217" s="7">
        <f t="shared" si="19"/>
        <v>0</v>
      </c>
    </row>
    <row r="1218" ht="12.75">
      <c r="H1218" s="7">
        <f t="shared" si="19"/>
        <v>0</v>
      </c>
    </row>
    <row r="1219" ht="12.75">
      <c r="H1219" s="7">
        <f t="shared" si="19"/>
        <v>0</v>
      </c>
    </row>
    <row r="1220" ht="12.75">
      <c r="H1220" s="7">
        <f t="shared" si="19"/>
        <v>0</v>
      </c>
    </row>
    <row r="1221" ht="12.75">
      <c r="H1221" s="7">
        <f t="shared" si="19"/>
        <v>0</v>
      </c>
    </row>
    <row r="1222" ht="12.75">
      <c r="H1222" s="7">
        <f aca="true" t="shared" si="20" ref="H1222:H1285">E1222+F1222-G1222</f>
        <v>0</v>
      </c>
    </row>
    <row r="1223" ht="12.75">
      <c r="H1223" s="7">
        <f t="shared" si="20"/>
        <v>0</v>
      </c>
    </row>
    <row r="1224" ht="12.75">
      <c r="H1224" s="7">
        <f t="shared" si="20"/>
        <v>0</v>
      </c>
    </row>
    <row r="1225" ht="12.75">
      <c r="H1225" s="7">
        <f t="shared" si="20"/>
        <v>0</v>
      </c>
    </row>
    <row r="1226" ht="12.75">
      <c r="H1226" s="7">
        <f t="shared" si="20"/>
        <v>0</v>
      </c>
    </row>
    <row r="1227" ht="12.75">
      <c r="H1227" s="7">
        <f t="shared" si="20"/>
        <v>0</v>
      </c>
    </row>
    <row r="1228" ht="12.75">
      <c r="H1228" s="7">
        <f t="shared" si="20"/>
        <v>0</v>
      </c>
    </row>
    <row r="1229" ht="12.75">
      <c r="H1229" s="7">
        <f t="shared" si="20"/>
        <v>0</v>
      </c>
    </row>
    <row r="1230" ht="12.75">
      <c r="H1230" s="7">
        <f t="shared" si="20"/>
        <v>0</v>
      </c>
    </row>
    <row r="1231" ht="12.75">
      <c r="H1231" s="7">
        <f t="shared" si="20"/>
        <v>0</v>
      </c>
    </row>
    <row r="1232" ht="12.75">
      <c r="H1232" s="7">
        <f t="shared" si="20"/>
        <v>0</v>
      </c>
    </row>
    <row r="1233" ht="12.75">
      <c r="H1233" s="7">
        <f t="shared" si="20"/>
        <v>0</v>
      </c>
    </row>
    <row r="1234" ht="12.75">
      <c r="H1234" s="7">
        <f t="shared" si="20"/>
        <v>0</v>
      </c>
    </row>
    <row r="1235" ht="12.75">
      <c r="H1235" s="7">
        <f t="shared" si="20"/>
        <v>0</v>
      </c>
    </row>
    <row r="1236" ht="12.75">
      <c r="H1236" s="7">
        <f t="shared" si="20"/>
        <v>0</v>
      </c>
    </row>
    <row r="1237" ht="12.75">
      <c r="H1237" s="7">
        <f t="shared" si="20"/>
        <v>0</v>
      </c>
    </row>
    <row r="1238" ht="12.75">
      <c r="H1238" s="7">
        <f t="shared" si="20"/>
        <v>0</v>
      </c>
    </row>
    <row r="1239" ht="12.75">
      <c r="H1239" s="7">
        <f t="shared" si="20"/>
        <v>0</v>
      </c>
    </row>
    <row r="1240" ht="12.75">
      <c r="H1240" s="7">
        <f t="shared" si="20"/>
        <v>0</v>
      </c>
    </row>
    <row r="1241" ht="12.75">
      <c r="H1241" s="7">
        <f t="shared" si="20"/>
        <v>0</v>
      </c>
    </row>
    <row r="1242" ht="12.75">
      <c r="H1242" s="7">
        <f t="shared" si="20"/>
        <v>0</v>
      </c>
    </row>
    <row r="1243" ht="12.75">
      <c r="H1243" s="7">
        <f t="shared" si="20"/>
        <v>0</v>
      </c>
    </row>
    <row r="1244" ht="12.75">
      <c r="H1244" s="7">
        <f t="shared" si="20"/>
        <v>0</v>
      </c>
    </row>
    <row r="1245" ht="12.75">
      <c r="H1245" s="7">
        <f t="shared" si="20"/>
        <v>0</v>
      </c>
    </row>
    <row r="1246" ht="12.75">
      <c r="H1246" s="7">
        <f t="shared" si="20"/>
        <v>0</v>
      </c>
    </row>
    <row r="1247" ht="12.75">
      <c r="H1247" s="7">
        <f t="shared" si="20"/>
        <v>0</v>
      </c>
    </row>
    <row r="1248" ht="12.75">
      <c r="H1248" s="7">
        <f t="shared" si="20"/>
        <v>0</v>
      </c>
    </row>
    <row r="1249" ht="12.75">
      <c r="H1249" s="7">
        <f t="shared" si="20"/>
        <v>0</v>
      </c>
    </row>
    <row r="1250" ht="12.75">
      <c r="H1250" s="7">
        <f t="shared" si="20"/>
        <v>0</v>
      </c>
    </row>
    <row r="1251" ht="12.75">
      <c r="H1251" s="7">
        <f t="shared" si="20"/>
        <v>0</v>
      </c>
    </row>
    <row r="1252" ht="12.75">
      <c r="H1252" s="7">
        <f t="shared" si="20"/>
        <v>0</v>
      </c>
    </row>
    <row r="1253" ht="12.75">
      <c r="H1253" s="7">
        <f t="shared" si="20"/>
        <v>0</v>
      </c>
    </row>
    <row r="1254" ht="12.75">
      <c r="H1254" s="7">
        <f t="shared" si="20"/>
        <v>0</v>
      </c>
    </row>
    <row r="1255" ht="12.75">
      <c r="H1255" s="7">
        <f t="shared" si="20"/>
        <v>0</v>
      </c>
    </row>
    <row r="1256" ht="12.75">
      <c r="H1256" s="7">
        <f t="shared" si="20"/>
        <v>0</v>
      </c>
    </row>
    <row r="1257" ht="12.75">
      <c r="H1257" s="7">
        <f t="shared" si="20"/>
        <v>0</v>
      </c>
    </row>
    <row r="1258" ht="12.75">
      <c r="H1258" s="7">
        <f t="shared" si="20"/>
        <v>0</v>
      </c>
    </row>
    <row r="1259" ht="12.75">
      <c r="H1259" s="7">
        <f t="shared" si="20"/>
        <v>0</v>
      </c>
    </row>
    <row r="1260" ht="12.75">
      <c r="H1260" s="7">
        <f t="shared" si="20"/>
        <v>0</v>
      </c>
    </row>
    <row r="1261" ht="12.75">
      <c r="H1261" s="7">
        <f t="shared" si="20"/>
        <v>0</v>
      </c>
    </row>
    <row r="1262" ht="12.75">
      <c r="H1262" s="7">
        <f t="shared" si="20"/>
        <v>0</v>
      </c>
    </row>
    <row r="1263" ht="12.75">
      <c r="H1263" s="7">
        <f t="shared" si="20"/>
        <v>0</v>
      </c>
    </row>
    <row r="1264" ht="12.75">
      <c r="H1264" s="7">
        <f t="shared" si="20"/>
        <v>0</v>
      </c>
    </row>
    <row r="1265" ht="12.75">
      <c r="H1265" s="7">
        <f t="shared" si="20"/>
        <v>0</v>
      </c>
    </row>
    <row r="1266" ht="12.75">
      <c r="H1266" s="7">
        <f t="shared" si="20"/>
        <v>0</v>
      </c>
    </row>
    <row r="1267" ht="12.75">
      <c r="H1267" s="7">
        <f t="shared" si="20"/>
        <v>0</v>
      </c>
    </row>
    <row r="1268" ht="12.75">
      <c r="H1268" s="7">
        <f t="shared" si="20"/>
        <v>0</v>
      </c>
    </row>
    <row r="1269" ht="12.75">
      <c r="H1269" s="7">
        <f t="shared" si="20"/>
        <v>0</v>
      </c>
    </row>
    <row r="1270" ht="12.75">
      <c r="H1270" s="7">
        <f t="shared" si="20"/>
        <v>0</v>
      </c>
    </row>
    <row r="1271" ht="12.75">
      <c r="H1271" s="7">
        <f t="shared" si="20"/>
        <v>0</v>
      </c>
    </row>
    <row r="1272" ht="12.75">
      <c r="H1272" s="7">
        <f t="shared" si="20"/>
        <v>0</v>
      </c>
    </row>
    <row r="1273" ht="12.75">
      <c r="H1273" s="7">
        <f t="shared" si="20"/>
        <v>0</v>
      </c>
    </row>
    <row r="1274" ht="12.75">
      <c r="H1274" s="7">
        <f t="shared" si="20"/>
        <v>0</v>
      </c>
    </row>
    <row r="1275" ht="12.75">
      <c r="H1275" s="7">
        <f t="shared" si="20"/>
        <v>0</v>
      </c>
    </row>
    <row r="1276" ht="12.75">
      <c r="H1276" s="7">
        <f t="shared" si="20"/>
        <v>0</v>
      </c>
    </row>
    <row r="1277" ht="12.75">
      <c r="H1277" s="7">
        <f t="shared" si="20"/>
        <v>0</v>
      </c>
    </row>
    <row r="1278" ht="12.75">
      <c r="H1278" s="7">
        <f t="shared" si="20"/>
        <v>0</v>
      </c>
    </row>
    <row r="1279" ht="12.75">
      <c r="H1279" s="7">
        <f t="shared" si="20"/>
        <v>0</v>
      </c>
    </row>
    <row r="1280" ht="12.75">
      <c r="H1280" s="7">
        <f t="shared" si="20"/>
        <v>0</v>
      </c>
    </row>
    <row r="1281" ht="12.75">
      <c r="H1281" s="7">
        <f t="shared" si="20"/>
        <v>0</v>
      </c>
    </row>
    <row r="1282" ht="12.75">
      <c r="H1282" s="7">
        <f t="shared" si="20"/>
        <v>0</v>
      </c>
    </row>
    <row r="1283" ht="12.75">
      <c r="H1283" s="7">
        <f t="shared" si="20"/>
        <v>0</v>
      </c>
    </row>
    <row r="1284" ht="12.75">
      <c r="H1284" s="7">
        <f t="shared" si="20"/>
        <v>0</v>
      </c>
    </row>
    <row r="1285" ht="12.75">
      <c r="H1285" s="7">
        <f t="shared" si="20"/>
        <v>0</v>
      </c>
    </row>
    <row r="1286" ht="12.75">
      <c r="H1286" s="7">
        <f aca="true" t="shared" si="21" ref="H1286:H1349">E1286+F1286-G1286</f>
        <v>0</v>
      </c>
    </row>
    <row r="1287" ht="12.75">
      <c r="H1287" s="7">
        <f t="shared" si="21"/>
        <v>0</v>
      </c>
    </row>
    <row r="1288" ht="12.75">
      <c r="H1288" s="7">
        <f t="shared" si="21"/>
        <v>0</v>
      </c>
    </row>
    <row r="1289" ht="12.75">
      <c r="H1289" s="7">
        <f t="shared" si="21"/>
        <v>0</v>
      </c>
    </row>
    <row r="1290" ht="12.75">
      <c r="H1290" s="7">
        <f t="shared" si="21"/>
        <v>0</v>
      </c>
    </row>
    <row r="1291" ht="12.75">
      <c r="H1291" s="7">
        <f t="shared" si="21"/>
        <v>0</v>
      </c>
    </row>
    <row r="1292" ht="12.75">
      <c r="H1292" s="7">
        <f t="shared" si="21"/>
        <v>0</v>
      </c>
    </row>
    <row r="1293" ht="12.75">
      <c r="H1293" s="7">
        <f t="shared" si="21"/>
        <v>0</v>
      </c>
    </row>
    <row r="1294" ht="12.75">
      <c r="H1294" s="7">
        <f t="shared" si="21"/>
        <v>0</v>
      </c>
    </row>
    <row r="1295" ht="12.75">
      <c r="H1295" s="7">
        <f t="shared" si="21"/>
        <v>0</v>
      </c>
    </row>
    <row r="1296" ht="12.75">
      <c r="H1296" s="7">
        <f t="shared" si="21"/>
        <v>0</v>
      </c>
    </row>
    <row r="1297" ht="12.75">
      <c r="H1297" s="7">
        <f t="shared" si="21"/>
        <v>0</v>
      </c>
    </row>
    <row r="1298" ht="12.75">
      <c r="H1298" s="7">
        <f t="shared" si="21"/>
        <v>0</v>
      </c>
    </row>
    <row r="1299" ht="12.75">
      <c r="H1299" s="7">
        <f t="shared" si="21"/>
        <v>0</v>
      </c>
    </row>
    <row r="1300" ht="12.75">
      <c r="H1300" s="7">
        <f t="shared" si="21"/>
        <v>0</v>
      </c>
    </row>
    <row r="1301" ht="12.75">
      <c r="H1301" s="7">
        <f t="shared" si="21"/>
        <v>0</v>
      </c>
    </row>
    <row r="1302" ht="12.75">
      <c r="H1302" s="7">
        <f t="shared" si="21"/>
        <v>0</v>
      </c>
    </row>
    <row r="1303" ht="12.75">
      <c r="H1303" s="7">
        <f t="shared" si="21"/>
        <v>0</v>
      </c>
    </row>
    <row r="1304" ht="12.75">
      <c r="H1304" s="7">
        <f t="shared" si="21"/>
        <v>0</v>
      </c>
    </row>
    <row r="1305" ht="12.75">
      <c r="H1305" s="7">
        <f t="shared" si="21"/>
        <v>0</v>
      </c>
    </row>
    <row r="1306" ht="12.75">
      <c r="H1306" s="7">
        <f t="shared" si="21"/>
        <v>0</v>
      </c>
    </row>
    <row r="1307" ht="12.75">
      <c r="H1307" s="7">
        <f t="shared" si="21"/>
        <v>0</v>
      </c>
    </row>
    <row r="1308" ht="12.75">
      <c r="H1308" s="7">
        <f t="shared" si="21"/>
        <v>0</v>
      </c>
    </row>
    <row r="1309" ht="12.75">
      <c r="H1309" s="7">
        <f t="shared" si="21"/>
        <v>0</v>
      </c>
    </row>
    <row r="1310" ht="12.75">
      <c r="H1310" s="7">
        <f t="shared" si="21"/>
        <v>0</v>
      </c>
    </row>
    <row r="1311" ht="12.75">
      <c r="H1311" s="7">
        <f t="shared" si="21"/>
        <v>0</v>
      </c>
    </row>
    <row r="1312" ht="12.75">
      <c r="H1312" s="7">
        <f t="shared" si="21"/>
        <v>0</v>
      </c>
    </row>
    <row r="1313" ht="12.75">
      <c r="H1313" s="7">
        <f t="shared" si="21"/>
        <v>0</v>
      </c>
    </row>
    <row r="1314" ht="12.75">
      <c r="H1314" s="7">
        <f t="shared" si="21"/>
        <v>0</v>
      </c>
    </row>
    <row r="1315" ht="12.75">
      <c r="H1315" s="7">
        <f t="shared" si="21"/>
        <v>0</v>
      </c>
    </row>
    <row r="1316" ht="12.75">
      <c r="H1316" s="7">
        <f t="shared" si="21"/>
        <v>0</v>
      </c>
    </row>
    <row r="1317" ht="12.75">
      <c r="H1317" s="7">
        <f t="shared" si="21"/>
        <v>0</v>
      </c>
    </row>
    <row r="1318" ht="12.75">
      <c r="H1318" s="7">
        <f t="shared" si="21"/>
        <v>0</v>
      </c>
    </row>
    <row r="1319" ht="12.75">
      <c r="H1319" s="7">
        <f t="shared" si="21"/>
        <v>0</v>
      </c>
    </row>
    <row r="1320" ht="12.75">
      <c r="H1320" s="7">
        <f t="shared" si="21"/>
        <v>0</v>
      </c>
    </row>
    <row r="1321" ht="12.75">
      <c r="H1321" s="7">
        <f t="shared" si="21"/>
        <v>0</v>
      </c>
    </row>
    <row r="1322" ht="12.75">
      <c r="H1322" s="7">
        <f t="shared" si="21"/>
        <v>0</v>
      </c>
    </row>
    <row r="1323" ht="12.75">
      <c r="H1323" s="7">
        <f t="shared" si="21"/>
        <v>0</v>
      </c>
    </row>
    <row r="1324" ht="12.75">
      <c r="H1324" s="7">
        <f t="shared" si="21"/>
        <v>0</v>
      </c>
    </row>
    <row r="1325" ht="12.75">
      <c r="H1325" s="7">
        <f t="shared" si="21"/>
        <v>0</v>
      </c>
    </row>
    <row r="1326" ht="12.75">
      <c r="H1326" s="7">
        <f t="shared" si="21"/>
        <v>0</v>
      </c>
    </row>
    <row r="1327" ht="12.75">
      <c r="H1327" s="7">
        <f t="shared" si="21"/>
        <v>0</v>
      </c>
    </row>
    <row r="1328" ht="12.75">
      <c r="H1328" s="7">
        <f t="shared" si="21"/>
        <v>0</v>
      </c>
    </row>
    <row r="1329" ht="12.75">
      <c r="H1329" s="7">
        <f t="shared" si="21"/>
        <v>0</v>
      </c>
    </row>
    <row r="1330" ht="12.75">
      <c r="H1330" s="7">
        <f t="shared" si="21"/>
        <v>0</v>
      </c>
    </row>
    <row r="1331" ht="12.75">
      <c r="H1331" s="7">
        <f t="shared" si="21"/>
        <v>0</v>
      </c>
    </row>
    <row r="1332" ht="12.75">
      <c r="H1332" s="7">
        <f t="shared" si="21"/>
        <v>0</v>
      </c>
    </row>
    <row r="1333" ht="12.75">
      <c r="H1333" s="7">
        <f t="shared" si="21"/>
        <v>0</v>
      </c>
    </row>
    <row r="1334" ht="12.75">
      <c r="H1334" s="7">
        <f t="shared" si="21"/>
        <v>0</v>
      </c>
    </row>
    <row r="1335" ht="12.75">
      <c r="H1335" s="7">
        <f t="shared" si="21"/>
        <v>0</v>
      </c>
    </row>
    <row r="1336" ht="12.75">
      <c r="H1336" s="7">
        <f t="shared" si="21"/>
        <v>0</v>
      </c>
    </row>
    <row r="1337" ht="12.75">
      <c r="H1337" s="7">
        <f t="shared" si="21"/>
        <v>0</v>
      </c>
    </row>
    <row r="1338" ht="12.75">
      <c r="H1338" s="7">
        <f t="shared" si="21"/>
        <v>0</v>
      </c>
    </row>
    <row r="1339" ht="12.75">
      <c r="H1339" s="7">
        <f t="shared" si="21"/>
        <v>0</v>
      </c>
    </row>
    <row r="1340" ht="12.75">
      <c r="H1340" s="7">
        <f t="shared" si="21"/>
        <v>0</v>
      </c>
    </row>
    <row r="1341" ht="12.75">
      <c r="H1341" s="7">
        <f t="shared" si="21"/>
        <v>0</v>
      </c>
    </row>
    <row r="1342" ht="12.75">
      <c r="H1342" s="7">
        <f t="shared" si="21"/>
        <v>0</v>
      </c>
    </row>
    <row r="1343" ht="12.75">
      <c r="H1343" s="7">
        <f t="shared" si="21"/>
        <v>0</v>
      </c>
    </row>
    <row r="1344" ht="12.75">
      <c r="H1344" s="7">
        <f t="shared" si="21"/>
        <v>0</v>
      </c>
    </row>
    <row r="1345" ht="12.75">
      <c r="H1345" s="7">
        <f t="shared" si="21"/>
        <v>0</v>
      </c>
    </row>
    <row r="1346" ht="12.75">
      <c r="H1346" s="7">
        <f t="shared" si="21"/>
        <v>0</v>
      </c>
    </row>
    <row r="1347" ht="12.75">
      <c r="H1347" s="7">
        <f t="shared" si="21"/>
        <v>0</v>
      </c>
    </row>
    <row r="1348" ht="12.75">
      <c r="H1348" s="7">
        <f t="shared" si="21"/>
        <v>0</v>
      </c>
    </row>
    <row r="1349" ht="12.75">
      <c r="H1349" s="7">
        <f t="shared" si="21"/>
        <v>0</v>
      </c>
    </row>
    <row r="1350" ht="12.75">
      <c r="H1350" s="7">
        <f aca="true" t="shared" si="22" ref="H1350:H1413">E1350+F1350-G1350</f>
        <v>0</v>
      </c>
    </row>
    <row r="1351" ht="12.75">
      <c r="H1351" s="7">
        <f t="shared" si="22"/>
        <v>0</v>
      </c>
    </row>
    <row r="1352" ht="12.75">
      <c r="H1352" s="7">
        <f t="shared" si="22"/>
        <v>0</v>
      </c>
    </row>
    <row r="1353" ht="12.75">
      <c r="H1353" s="7">
        <f t="shared" si="22"/>
        <v>0</v>
      </c>
    </row>
    <row r="1354" ht="12.75">
      <c r="H1354" s="7">
        <f t="shared" si="22"/>
        <v>0</v>
      </c>
    </row>
    <row r="1355" ht="12.75">
      <c r="H1355" s="7">
        <f t="shared" si="22"/>
        <v>0</v>
      </c>
    </row>
    <row r="1356" ht="12.75">
      <c r="H1356" s="7">
        <f t="shared" si="22"/>
        <v>0</v>
      </c>
    </row>
    <row r="1357" ht="12.75">
      <c r="H1357" s="7">
        <f t="shared" si="22"/>
        <v>0</v>
      </c>
    </row>
    <row r="1358" ht="12.75">
      <c r="H1358" s="7">
        <f t="shared" si="22"/>
        <v>0</v>
      </c>
    </row>
    <row r="1359" ht="12.75">
      <c r="H1359" s="7">
        <f t="shared" si="22"/>
        <v>0</v>
      </c>
    </row>
    <row r="1360" ht="12.75">
      <c r="H1360" s="7">
        <f t="shared" si="22"/>
        <v>0</v>
      </c>
    </row>
    <row r="1361" ht="12.75">
      <c r="H1361" s="7">
        <f t="shared" si="22"/>
        <v>0</v>
      </c>
    </row>
    <row r="1362" ht="12.75">
      <c r="H1362" s="7">
        <f t="shared" si="22"/>
        <v>0</v>
      </c>
    </row>
    <row r="1363" ht="12.75">
      <c r="H1363" s="7">
        <f t="shared" si="22"/>
        <v>0</v>
      </c>
    </row>
    <row r="1364" ht="12.75">
      <c r="H1364" s="7">
        <f t="shared" si="22"/>
        <v>0</v>
      </c>
    </row>
    <row r="1365" ht="12.75">
      <c r="H1365" s="7">
        <f t="shared" si="22"/>
        <v>0</v>
      </c>
    </row>
    <row r="1366" ht="12.75">
      <c r="H1366" s="7">
        <f t="shared" si="22"/>
        <v>0</v>
      </c>
    </row>
    <row r="1367" ht="12.75">
      <c r="H1367" s="7">
        <f t="shared" si="22"/>
        <v>0</v>
      </c>
    </row>
    <row r="1368" ht="12.75">
      <c r="H1368" s="7">
        <f t="shared" si="22"/>
        <v>0</v>
      </c>
    </row>
    <row r="1369" ht="12.75">
      <c r="H1369" s="7">
        <f t="shared" si="22"/>
        <v>0</v>
      </c>
    </row>
    <row r="1370" ht="12.75">
      <c r="H1370" s="7">
        <f t="shared" si="22"/>
        <v>0</v>
      </c>
    </row>
    <row r="1371" ht="12.75">
      <c r="H1371" s="7">
        <f t="shared" si="22"/>
        <v>0</v>
      </c>
    </row>
    <row r="1372" ht="12.75">
      <c r="H1372" s="7">
        <f t="shared" si="22"/>
        <v>0</v>
      </c>
    </row>
    <row r="1373" ht="12.75">
      <c r="H1373" s="7">
        <f t="shared" si="22"/>
        <v>0</v>
      </c>
    </row>
    <row r="1374" ht="12.75">
      <c r="H1374" s="7">
        <f t="shared" si="22"/>
        <v>0</v>
      </c>
    </row>
    <row r="1375" ht="12.75">
      <c r="H1375" s="7">
        <f t="shared" si="22"/>
        <v>0</v>
      </c>
    </row>
    <row r="1376" ht="12.75">
      <c r="H1376" s="7">
        <f t="shared" si="22"/>
        <v>0</v>
      </c>
    </row>
    <row r="1377" ht="12.75">
      <c r="H1377" s="7">
        <f t="shared" si="22"/>
        <v>0</v>
      </c>
    </row>
    <row r="1378" ht="12.75">
      <c r="H1378" s="7">
        <f t="shared" si="22"/>
        <v>0</v>
      </c>
    </row>
    <row r="1379" ht="12.75">
      <c r="H1379" s="7">
        <f t="shared" si="22"/>
        <v>0</v>
      </c>
    </row>
    <row r="1380" ht="12.75">
      <c r="H1380" s="7">
        <f t="shared" si="22"/>
        <v>0</v>
      </c>
    </row>
    <row r="1381" ht="12.75">
      <c r="H1381" s="7">
        <f t="shared" si="22"/>
        <v>0</v>
      </c>
    </row>
    <row r="1382" ht="12.75">
      <c r="H1382" s="7">
        <f t="shared" si="22"/>
        <v>0</v>
      </c>
    </row>
    <row r="1383" ht="12.75">
      <c r="H1383" s="7">
        <f t="shared" si="22"/>
        <v>0</v>
      </c>
    </row>
    <row r="1384" ht="12.75">
      <c r="H1384" s="7">
        <f t="shared" si="22"/>
        <v>0</v>
      </c>
    </row>
    <row r="1385" ht="12.75">
      <c r="H1385" s="7">
        <f t="shared" si="22"/>
        <v>0</v>
      </c>
    </row>
    <row r="1386" ht="12.75">
      <c r="H1386" s="7">
        <f t="shared" si="22"/>
        <v>0</v>
      </c>
    </row>
    <row r="1387" ht="12.75">
      <c r="H1387" s="7">
        <f t="shared" si="22"/>
        <v>0</v>
      </c>
    </row>
    <row r="1388" ht="12.75">
      <c r="H1388" s="7">
        <f t="shared" si="22"/>
        <v>0</v>
      </c>
    </row>
    <row r="1389" ht="12.75">
      <c r="H1389" s="7">
        <f t="shared" si="22"/>
        <v>0</v>
      </c>
    </row>
    <row r="1390" ht="12.75">
      <c r="H1390" s="7">
        <f t="shared" si="22"/>
        <v>0</v>
      </c>
    </row>
    <row r="1391" ht="12.75">
      <c r="H1391" s="7">
        <f t="shared" si="22"/>
        <v>0</v>
      </c>
    </row>
    <row r="1392" ht="12.75">
      <c r="H1392" s="7">
        <f t="shared" si="22"/>
        <v>0</v>
      </c>
    </row>
    <row r="1393" ht="12.75">
      <c r="H1393" s="7">
        <f t="shared" si="22"/>
        <v>0</v>
      </c>
    </row>
    <row r="1394" ht="12.75">
      <c r="H1394" s="7">
        <f t="shared" si="22"/>
        <v>0</v>
      </c>
    </row>
    <row r="1395" ht="12.75">
      <c r="H1395" s="7">
        <f t="shared" si="22"/>
        <v>0</v>
      </c>
    </row>
    <row r="1396" ht="12.75">
      <c r="H1396" s="7">
        <f t="shared" si="22"/>
        <v>0</v>
      </c>
    </row>
    <row r="1397" ht="12.75">
      <c r="H1397" s="7">
        <f t="shared" si="22"/>
        <v>0</v>
      </c>
    </row>
    <row r="1398" ht="12.75">
      <c r="H1398" s="7">
        <f t="shared" si="22"/>
        <v>0</v>
      </c>
    </row>
    <row r="1399" ht="12.75">
      <c r="H1399" s="7">
        <f t="shared" si="22"/>
        <v>0</v>
      </c>
    </row>
    <row r="1400" ht="12.75">
      <c r="H1400" s="7">
        <f t="shared" si="22"/>
        <v>0</v>
      </c>
    </row>
    <row r="1401" ht="12.75">
      <c r="H1401" s="7">
        <f t="shared" si="22"/>
        <v>0</v>
      </c>
    </row>
    <row r="1402" ht="12.75">
      <c r="H1402" s="7">
        <f t="shared" si="22"/>
        <v>0</v>
      </c>
    </row>
    <row r="1403" ht="12.75">
      <c r="H1403" s="7">
        <f t="shared" si="22"/>
        <v>0</v>
      </c>
    </row>
    <row r="1404" ht="12.75">
      <c r="H1404" s="7">
        <f t="shared" si="22"/>
        <v>0</v>
      </c>
    </row>
    <row r="1405" ht="12.75">
      <c r="H1405" s="7">
        <f t="shared" si="22"/>
        <v>0</v>
      </c>
    </row>
    <row r="1406" ht="12.75">
      <c r="H1406" s="7">
        <f t="shared" si="22"/>
        <v>0</v>
      </c>
    </row>
    <row r="1407" ht="12.75">
      <c r="H1407" s="7">
        <f t="shared" si="22"/>
        <v>0</v>
      </c>
    </row>
    <row r="1408" ht="12.75">
      <c r="H1408" s="7">
        <f t="shared" si="22"/>
        <v>0</v>
      </c>
    </row>
    <row r="1409" ht="12.75">
      <c r="H1409" s="7">
        <f t="shared" si="22"/>
        <v>0</v>
      </c>
    </row>
    <row r="1410" ht="12.75">
      <c r="H1410" s="7">
        <f t="shared" si="22"/>
        <v>0</v>
      </c>
    </row>
    <row r="1411" ht="12.75">
      <c r="H1411" s="7">
        <f t="shared" si="22"/>
        <v>0</v>
      </c>
    </row>
    <row r="1412" ht="12.75">
      <c r="H1412" s="7">
        <f t="shared" si="22"/>
        <v>0</v>
      </c>
    </row>
    <row r="1413" ht="12.75">
      <c r="H1413" s="7">
        <f t="shared" si="22"/>
        <v>0</v>
      </c>
    </row>
    <row r="1414" ht="12.75">
      <c r="H1414" s="7">
        <f aca="true" t="shared" si="23" ref="H1414:H1477">E1414+F1414-G1414</f>
        <v>0</v>
      </c>
    </row>
    <row r="1415" ht="12.75">
      <c r="H1415" s="7">
        <f t="shared" si="23"/>
        <v>0</v>
      </c>
    </row>
    <row r="1416" ht="12.75">
      <c r="H1416" s="7">
        <f t="shared" si="23"/>
        <v>0</v>
      </c>
    </row>
    <row r="1417" ht="12.75">
      <c r="H1417" s="7">
        <f t="shared" si="23"/>
        <v>0</v>
      </c>
    </row>
    <row r="1418" ht="12.75">
      <c r="H1418" s="7">
        <f t="shared" si="23"/>
        <v>0</v>
      </c>
    </row>
    <row r="1419" ht="12.75">
      <c r="H1419" s="7">
        <f t="shared" si="23"/>
        <v>0</v>
      </c>
    </row>
    <row r="1420" ht="12.75">
      <c r="H1420" s="7">
        <f t="shared" si="23"/>
        <v>0</v>
      </c>
    </row>
    <row r="1421" ht="12.75">
      <c r="H1421" s="7">
        <f t="shared" si="23"/>
        <v>0</v>
      </c>
    </row>
    <row r="1422" ht="12.75">
      <c r="H1422" s="7">
        <f t="shared" si="23"/>
        <v>0</v>
      </c>
    </row>
    <row r="1423" ht="12.75">
      <c r="H1423" s="7">
        <f t="shared" si="23"/>
        <v>0</v>
      </c>
    </row>
    <row r="1424" ht="12.75">
      <c r="H1424" s="7">
        <f t="shared" si="23"/>
        <v>0</v>
      </c>
    </row>
    <row r="1425" ht="12.75">
      <c r="H1425" s="7">
        <f t="shared" si="23"/>
        <v>0</v>
      </c>
    </row>
    <row r="1426" ht="12.75">
      <c r="H1426" s="7">
        <f t="shared" si="23"/>
        <v>0</v>
      </c>
    </row>
    <row r="1427" ht="12.75">
      <c r="H1427" s="7">
        <f t="shared" si="23"/>
        <v>0</v>
      </c>
    </row>
    <row r="1428" ht="12.75">
      <c r="H1428" s="7">
        <f t="shared" si="23"/>
        <v>0</v>
      </c>
    </row>
    <row r="1429" ht="12.75">
      <c r="H1429" s="7">
        <f t="shared" si="23"/>
        <v>0</v>
      </c>
    </row>
    <row r="1430" ht="12.75">
      <c r="H1430" s="7">
        <f t="shared" si="23"/>
        <v>0</v>
      </c>
    </row>
    <row r="1431" ht="12.75">
      <c r="H1431" s="7">
        <f t="shared" si="23"/>
        <v>0</v>
      </c>
    </row>
    <row r="1432" ht="12.75">
      <c r="H1432" s="7">
        <f t="shared" si="23"/>
        <v>0</v>
      </c>
    </row>
    <row r="1433" ht="12.75">
      <c r="H1433" s="7">
        <f t="shared" si="23"/>
        <v>0</v>
      </c>
    </row>
    <row r="1434" ht="12.75">
      <c r="H1434" s="7">
        <f t="shared" si="23"/>
        <v>0</v>
      </c>
    </row>
    <row r="1435" ht="12.75">
      <c r="H1435" s="7">
        <f t="shared" si="23"/>
        <v>0</v>
      </c>
    </row>
    <row r="1436" ht="12.75">
      <c r="H1436" s="7">
        <f t="shared" si="23"/>
        <v>0</v>
      </c>
    </row>
    <row r="1437" ht="12.75">
      <c r="H1437" s="7">
        <f t="shared" si="23"/>
        <v>0</v>
      </c>
    </row>
    <row r="1438" ht="12.75">
      <c r="H1438" s="7">
        <f t="shared" si="23"/>
        <v>0</v>
      </c>
    </row>
    <row r="1439" ht="12.75">
      <c r="H1439" s="7">
        <f t="shared" si="23"/>
        <v>0</v>
      </c>
    </row>
    <row r="1440" ht="12.75">
      <c r="H1440" s="7">
        <f t="shared" si="23"/>
        <v>0</v>
      </c>
    </row>
    <row r="1441" ht="12.75">
      <c r="H1441" s="7">
        <f t="shared" si="23"/>
        <v>0</v>
      </c>
    </row>
    <row r="1442" ht="12.75">
      <c r="H1442" s="7">
        <f t="shared" si="23"/>
        <v>0</v>
      </c>
    </row>
    <row r="1443" ht="12.75">
      <c r="H1443" s="7">
        <f t="shared" si="23"/>
        <v>0</v>
      </c>
    </row>
    <row r="1444" ht="12.75">
      <c r="H1444" s="7">
        <f t="shared" si="23"/>
        <v>0</v>
      </c>
    </row>
    <row r="1445" ht="12.75">
      <c r="H1445" s="7">
        <f t="shared" si="23"/>
        <v>0</v>
      </c>
    </row>
    <row r="1446" ht="12.75">
      <c r="H1446" s="7">
        <f t="shared" si="23"/>
        <v>0</v>
      </c>
    </row>
    <row r="1447" ht="12.75">
      <c r="H1447" s="7">
        <f t="shared" si="23"/>
        <v>0</v>
      </c>
    </row>
    <row r="1448" ht="12.75">
      <c r="H1448" s="7">
        <f t="shared" si="23"/>
        <v>0</v>
      </c>
    </row>
    <row r="1449" ht="12.75">
      <c r="H1449" s="7">
        <f t="shared" si="23"/>
        <v>0</v>
      </c>
    </row>
    <row r="1450" ht="12.75">
      <c r="H1450" s="7">
        <f t="shared" si="23"/>
        <v>0</v>
      </c>
    </row>
    <row r="1451" ht="12.75">
      <c r="H1451" s="7">
        <f t="shared" si="23"/>
        <v>0</v>
      </c>
    </row>
    <row r="1452" ht="12.75">
      <c r="H1452" s="7">
        <f t="shared" si="23"/>
        <v>0</v>
      </c>
    </row>
    <row r="1453" ht="12.75">
      <c r="H1453" s="7">
        <f t="shared" si="23"/>
        <v>0</v>
      </c>
    </row>
    <row r="1454" ht="12.75">
      <c r="H1454" s="7">
        <f t="shared" si="23"/>
        <v>0</v>
      </c>
    </row>
    <row r="1455" ht="12.75">
      <c r="H1455" s="7">
        <f t="shared" si="23"/>
        <v>0</v>
      </c>
    </row>
    <row r="1456" ht="12.75">
      <c r="H1456" s="7">
        <f t="shared" si="23"/>
        <v>0</v>
      </c>
    </row>
    <row r="1457" ht="12.75">
      <c r="H1457" s="7">
        <f t="shared" si="23"/>
        <v>0</v>
      </c>
    </row>
    <row r="1458" ht="12.75">
      <c r="H1458" s="7">
        <f t="shared" si="23"/>
        <v>0</v>
      </c>
    </row>
    <row r="1459" ht="12.75">
      <c r="H1459" s="7">
        <f t="shared" si="23"/>
        <v>0</v>
      </c>
    </row>
    <row r="1460" ht="12.75">
      <c r="H1460" s="7">
        <f t="shared" si="23"/>
        <v>0</v>
      </c>
    </row>
    <row r="1461" ht="12.75">
      <c r="H1461" s="7">
        <f t="shared" si="23"/>
        <v>0</v>
      </c>
    </row>
    <row r="1462" ht="12.75">
      <c r="H1462" s="7">
        <f t="shared" si="23"/>
        <v>0</v>
      </c>
    </row>
    <row r="1463" ht="12.75">
      <c r="H1463" s="7">
        <f t="shared" si="23"/>
        <v>0</v>
      </c>
    </row>
    <row r="1464" ht="12.75">
      <c r="H1464" s="7">
        <f t="shared" si="23"/>
        <v>0</v>
      </c>
    </row>
    <row r="1465" ht="12.75">
      <c r="H1465" s="7">
        <f t="shared" si="23"/>
        <v>0</v>
      </c>
    </row>
    <row r="1466" ht="12.75">
      <c r="H1466" s="7">
        <f t="shared" si="23"/>
        <v>0</v>
      </c>
    </row>
    <row r="1467" ht="12.75">
      <c r="H1467" s="7">
        <f t="shared" si="23"/>
        <v>0</v>
      </c>
    </row>
    <row r="1468" ht="12.75">
      <c r="H1468" s="7">
        <f t="shared" si="23"/>
        <v>0</v>
      </c>
    </row>
    <row r="1469" ht="12.75">
      <c r="H1469" s="7">
        <f t="shared" si="23"/>
        <v>0</v>
      </c>
    </row>
    <row r="1470" ht="12.75">
      <c r="H1470" s="7">
        <f t="shared" si="23"/>
        <v>0</v>
      </c>
    </row>
    <row r="1471" ht="12.75">
      <c r="H1471" s="7">
        <f t="shared" si="23"/>
        <v>0</v>
      </c>
    </row>
    <row r="1472" ht="12.75">
      <c r="H1472" s="7">
        <f t="shared" si="23"/>
        <v>0</v>
      </c>
    </row>
    <row r="1473" ht="12.75">
      <c r="H1473" s="7">
        <f t="shared" si="23"/>
        <v>0</v>
      </c>
    </row>
    <row r="1474" ht="12.75">
      <c r="H1474" s="7">
        <f t="shared" si="23"/>
        <v>0</v>
      </c>
    </row>
    <row r="1475" ht="12.75">
      <c r="H1475" s="7">
        <f t="shared" si="23"/>
        <v>0</v>
      </c>
    </row>
    <row r="1476" ht="12.75">
      <c r="H1476" s="7">
        <f t="shared" si="23"/>
        <v>0</v>
      </c>
    </row>
    <row r="1477" ht="12.75">
      <c r="H1477" s="7">
        <f t="shared" si="23"/>
        <v>0</v>
      </c>
    </row>
    <row r="1478" ht="12.75">
      <c r="H1478" s="7">
        <f aca="true" t="shared" si="24" ref="H1478:H1541">E1478+F1478-G1478</f>
        <v>0</v>
      </c>
    </row>
    <row r="1479" ht="12.75">
      <c r="H1479" s="7">
        <f t="shared" si="24"/>
        <v>0</v>
      </c>
    </row>
    <row r="1480" ht="12.75">
      <c r="H1480" s="7">
        <f t="shared" si="24"/>
        <v>0</v>
      </c>
    </row>
    <row r="1481" ht="12.75">
      <c r="H1481" s="7">
        <f t="shared" si="24"/>
        <v>0</v>
      </c>
    </row>
    <row r="1482" ht="12.75">
      <c r="H1482" s="7">
        <f t="shared" si="24"/>
        <v>0</v>
      </c>
    </row>
    <row r="1483" ht="12.75">
      <c r="H1483" s="7">
        <f t="shared" si="24"/>
        <v>0</v>
      </c>
    </row>
    <row r="1484" ht="12.75">
      <c r="H1484" s="7">
        <f t="shared" si="24"/>
        <v>0</v>
      </c>
    </row>
    <row r="1485" ht="12.75">
      <c r="H1485" s="7">
        <f t="shared" si="24"/>
        <v>0</v>
      </c>
    </row>
    <row r="1486" ht="12.75">
      <c r="H1486" s="7">
        <f t="shared" si="24"/>
        <v>0</v>
      </c>
    </row>
    <row r="1487" ht="12.75">
      <c r="H1487" s="7">
        <f t="shared" si="24"/>
        <v>0</v>
      </c>
    </row>
    <row r="1488" ht="12.75">
      <c r="H1488" s="7">
        <f t="shared" si="24"/>
        <v>0</v>
      </c>
    </row>
    <row r="1489" ht="12.75">
      <c r="H1489" s="7">
        <f t="shared" si="24"/>
        <v>0</v>
      </c>
    </row>
    <row r="1490" ht="12.75">
      <c r="H1490" s="7">
        <f t="shared" si="24"/>
        <v>0</v>
      </c>
    </row>
    <row r="1491" ht="12.75">
      <c r="H1491" s="7">
        <f t="shared" si="24"/>
        <v>0</v>
      </c>
    </row>
    <row r="1492" ht="12.75">
      <c r="H1492" s="7">
        <f t="shared" si="24"/>
        <v>0</v>
      </c>
    </row>
    <row r="1493" ht="12.75">
      <c r="H1493" s="7">
        <f t="shared" si="24"/>
        <v>0</v>
      </c>
    </row>
    <row r="1494" ht="12.75">
      <c r="H1494" s="7">
        <f t="shared" si="24"/>
        <v>0</v>
      </c>
    </row>
    <row r="1495" ht="12.75">
      <c r="H1495" s="7">
        <f t="shared" si="24"/>
        <v>0</v>
      </c>
    </row>
    <row r="1496" ht="12.75">
      <c r="H1496" s="7">
        <f t="shared" si="24"/>
        <v>0</v>
      </c>
    </row>
    <row r="1497" ht="12.75">
      <c r="H1497" s="7">
        <f t="shared" si="24"/>
        <v>0</v>
      </c>
    </row>
    <row r="1498" ht="12.75">
      <c r="H1498" s="7">
        <f t="shared" si="24"/>
        <v>0</v>
      </c>
    </row>
    <row r="1499" ht="12.75">
      <c r="H1499" s="7">
        <f t="shared" si="24"/>
        <v>0</v>
      </c>
    </row>
    <row r="1500" ht="12.75">
      <c r="H1500" s="7">
        <f t="shared" si="24"/>
        <v>0</v>
      </c>
    </row>
    <row r="1501" ht="12.75">
      <c r="H1501" s="7">
        <f t="shared" si="24"/>
        <v>0</v>
      </c>
    </row>
    <row r="1502" ht="12.75">
      <c r="H1502" s="7">
        <f t="shared" si="24"/>
        <v>0</v>
      </c>
    </row>
    <row r="1503" ht="12.75">
      <c r="H1503" s="7">
        <f t="shared" si="24"/>
        <v>0</v>
      </c>
    </row>
    <row r="1504" ht="12.75">
      <c r="H1504" s="7">
        <f t="shared" si="24"/>
        <v>0</v>
      </c>
    </row>
    <row r="1505" ht="12.75">
      <c r="H1505" s="7">
        <f t="shared" si="24"/>
        <v>0</v>
      </c>
    </row>
    <row r="1506" ht="12.75">
      <c r="H1506" s="7">
        <f t="shared" si="24"/>
        <v>0</v>
      </c>
    </row>
    <row r="1507" ht="12.75">
      <c r="H1507" s="7">
        <f t="shared" si="24"/>
        <v>0</v>
      </c>
    </row>
    <row r="1508" ht="12.75">
      <c r="H1508" s="7">
        <f t="shared" si="24"/>
        <v>0</v>
      </c>
    </row>
    <row r="1509" ht="12.75">
      <c r="H1509" s="7">
        <f t="shared" si="24"/>
        <v>0</v>
      </c>
    </row>
    <row r="1510" ht="12.75">
      <c r="H1510" s="7">
        <f t="shared" si="24"/>
        <v>0</v>
      </c>
    </row>
    <row r="1511" ht="12.75">
      <c r="H1511" s="7">
        <f t="shared" si="24"/>
        <v>0</v>
      </c>
    </row>
    <row r="1512" ht="12.75">
      <c r="H1512" s="7">
        <f t="shared" si="24"/>
        <v>0</v>
      </c>
    </row>
    <row r="1513" ht="12.75">
      <c r="H1513" s="7">
        <f t="shared" si="24"/>
        <v>0</v>
      </c>
    </row>
    <row r="1514" ht="12.75">
      <c r="H1514" s="7">
        <f t="shared" si="24"/>
        <v>0</v>
      </c>
    </row>
    <row r="1515" ht="12.75">
      <c r="H1515" s="7">
        <f t="shared" si="24"/>
        <v>0</v>
      </c>
    </row>
    <row r="1516" ht="12.75">
      <c r="H1516" s="7">
        <f t="shared" si="24"/>
        <v>0</v>
      </c>
    </row>
    <row r="1517" ht="12.75">
      <c r="H1517" s="7">
        <f t="shared" si="24"/>
        <v>0</v>
      </c>
    </row>
    <row r="1518" ht="12.75">
      <c r="H1518" s="7">
        <f t="shared" si="24"/>
        <v>0</v>
      </c>
    </row>
    <row r="1519" ht="12.75">
      <c r="H1519" s="7">
        <f t="shared" si="24"/>
        <v>0</v>
      </c>
    </row>
    <row r="1520" ht="12.75">
      <c r="H1520" s="7">
        <f t="shared" si="24"/>
        <v>0</v>
      </c>
    </row>
    <row r="1521" ht="12.75">
      <c r="H1521" s="7">
        <f t="shared" si="24"/>
        <v>0</v>
      </c>
    </row>
    <row r="1522" ht="12.75">
      <c r="H1522" s="7">
        <f t="shared" si="24"/>
        <v>0</v>
      </c>
    </row>
    <row r="1523" ht="12.75">
      <c r="H1523" s="7">
        <f t="shared" si="24"/>
        <v>0</v>
      </c>
    </row>
    <row r="1524" ht="12.75">
      <c r="H1524" s="7">
        <f t="shared" si="24"/>
        <v>0</v>
      </c>
    </row>
    <row r="1525" ht="12.75">
      <c r="H1525" s="7">
        <f t="shared" si="24"/>
        <v>0</v>
      </c>
    </row>
    <row r="1526" ht="12.75">
      <c r="H1526" s="7">
        <f t="shared" si="24"/>
        <v>0</v>
      </c>
    </row>
    <row r="1527" ht="12.75">
      <c r="H1527" s="7">
        <f t="shared" si="24"/>
        <v>0</v>
      </c>
    </row>
    <row r="1528" ht="12.75">
      <c r="H1528" s="7">
        <f t="shared" si="24"/>
        <v>0</v>
      </c>
    </row>
    <row r="1529" ht="12.75">
      <c r="H1529" s="7">
        <f t="shared" si="24"/>
        <v>0</v>
      </c>
    </row>
    <row r="1530" ht="12.75">
      <c r="H1530" s="7">
        <f t="shared" si="24"/>
        <v>0</v>
      </c>
    </row>
    <row r="1531" ht="12.75">
      <c r="H1531" s="7">
        <f t="shared" si="24"/>
        <v>0</v>
      </c>
    </row>
    <row r="1532" ht="12.75">
      <c r="H1532" s="7">
        <f t="shared" si="24"/>
        <v>0</v>
      </c>
    </row>
    <row r="1533" ht="12.75">
      <c r="H1533" s="7">
        <f t="shared" si="24"/>
        <v>0</v>
      </c>
    </row>
    <row r="1534" ht="12.75">
      <c r="H1534" s="7">
        <f t="shared" si="24"/>
        <v>0</v>
      </c>
    </row>
    <row r="1535" ht="12.75">
      <c r="H1535" s="7">
        <f t="shared" si="24"/>
        <v>0</v>
      </c>
    </row>
    <row r="1536" ht="12.75">
      <c r="H1536" s="7">
        <f t="shared" si="24"/>
        <v>0</v>
      </c>
    </row>
    <row r="1537" ht="12.75">
      <c r="H1537" s="7">
        <f t="shared" si="24"/>
        <v>0</v>
      </c>
    </row>
    <row r="1538" ht="12.75">
      <c r="H1538" s="7">
        <f t="shared" si="24"/>
        <v>0</v>
      </c>
    </row>
    <row r="1539" ht="12.75">
      <c r="H1539" s="7">
        <f t="shared" si="24"/>
        <v>0</v>
      </c>
    </row>
    <row r="1540" ht="12.75">
      <c r="H1540" s="7">
        <f t="shared" si="24"/>
        <v>0</v>
      </c>
    </row>
    <row r="1541" ht="12.75">
      <c r="H1541" s="7">
        <f t="shared" si="24"/>
        <v>0</v>
      </c>
    </row>
    <row r="1542" ht="12.75">
      <c r="H1542" s="7">
        <f aca="true" t="shared" si="25" ref="H1542:H1605">E1542+F1542-G1542</f>
        <v>0</v>
      </c>
    </row>
    <row r="1543" ht="12.75">
      <c r="H1543" s="7">
        <f t="shared" si="25"/>
        <v>0</v>
      </c>
    </row>
    <row r="1544" ht="12.75">
      <c r="H1544" s="7">
        <f t="shared" si="25"/>
        <v>0</v>
      </c>
    </row>
    <row r="1545" ht="12.75">
      <c r="H1545" s="7">
        <f t="shared" si="25"/>
        <v>0</v>
      </c>
    </row>
    <row r="1546" ht="12.75">
      <c r="H1546" s="7">
        <f t="shared" si="25"/>
        <v>0</v>
      </c>
    </row>
    <row r="1547" ht="12.75">
      <c r="H1547" s="7">
        <f t="shared" si="25"/>
        <v>0</v>
      </c>
    </row>
    <row r="1548" ht="12.75">
      <c r="H1548" s="7">
        <f t="shared" si="25"/>
        <v>0</v>
      </c>
    </row>
    <row r="1549" ht="12.75">
      <c r="H1549" s="7">
        <f t="shared" si="25"/>
        <v>0</v>
      </c>
    </row>
    <row r="1550" ht="12.75">
      <c r="H1550" s="7">
        <f t="shared" si="25"/>
        <v>0</v>
      </c>
    </row>
    <row r="1551" ht="12.75">
      <c r="H1551" s="7">
        <f t="shared" si="25"/>
        <v>0</v>
      </c>
    </row>
    <row r="1552" ht="12.75">
      <c r="H1552" s="7">
        <f t="shared" si="25"/>
        <v>0</v>
      </c>
    </row>
    <row r="1553" ht="12.75">
      <c r="H1553" s="7">
        <f t="shared" si="25"/>
        <v>0</v>
      </c>
    </row>
    <row r="1554" ht="12.75">
      <c r="H1554" s="7">
        <f t="shared" si="25"/>
        <v>0</v>
      </c>
    </row>
    <row r="1555" ht="12.75">
      <c r="H1555" s="7">
        <f t="shared" si="25"/>
        <v>0</v>
      </c>
    </row>
    <row r="1556" ht="12.75">
      <c r="H1556" s="7">
        <f t="shared" si="25"/>
        <v>0</v>
      </c>
    </row>
    <row r="1557" ht="12.75">
      <c r="H1557" s="7">
        <f t="shared" si="25"/>
        <v>0</v>
      </c>
    </row>
    <row r="1558" ht="12.75">
      <c r="H1558" s="7">
        <f t="shared" si="25"/>
        <v>0</v>
      </c>
    </row>
    <row r="1559" ht="12.75">
      <c r="H1559" s="7">
        <f t="shared" si="25"/>
        <v>0</v>
      </c>
    </row>
    <row r="1560" ht="12.75">
      <c r="H1560" s="7">
        <f t="shared" si="25"/>
        <v>0</v>
      </c>
    </row>
    <row r="1561" ht="12.75">
      <c r="H1561" s="7">
        <f t="shared" si="25"/>
        <v>0</v>
      </c>
    </row>
    <row r="1562" ht="12.75">
      <c r="H1562" s="7">
        <f t="shared" si="25"/>
        <v>0</v>
      </c>
    </row>
    <row r="1563" ht="12.75">
      <c r="H1563" s="7">
        <f t="shared" si="25"/>
        <v>0</v>
      </c>
    </row>
    <row r="1564" ht="12.75">
      <c r="H1564" s="7">
        <f t="shared" si="25"/>
        <v>0</v>
      </c>
    </row>
    <row r="1565" ht="12.75">
      <c r="H1565" s="7">
        <f t="shared" si="25"/>
        <v>0</v>
      </c>
    </row>
    <row r="1566" ht="12.75">
      <c r="H1566" s="7">
        <f t="shared" si="25"/>
        <v>0</v>
      </c>
    </row>
    <row r="1567" ht="12.75">
      <c r="H1567" s="7">
        <f t="shared" si="25"/>
        <v>0</v>
      </c>
    </row>
    <row r="1568" ht="12.75">
      <c r="H1568" s="7">
        <f t="shared" si="25"/>
        <v>0</v>
      </c>
    </row>
    <row r="1569" ht="12.75">
      <c r="H1569" s="7">
        <f t="shared" si="25"/>
        <v>0</v>
      </c>
    </row>
    <row r="1570" ht="12.75">
      <c r="H1570" s="7">
        <f t="shared" si="25"/>
        <v>0</v>
      </c>
    </row>
    <row r="1571" ht="12.75">
      <c r="H1571" s="7">
        <f t="shared" si="25"/>
        <v>0</v>
      </c>
    </row>
    <row r="1572" ht="12.75">
      <c r="H1572" s="7">
        <f t="shared" si="25"/>
        <v>0</v>
      </c>
    </row>
    <row r="1573" ht="12.75">
      <c r="H1573" s="7">
        <f t="shared" si="25"/>
        <v>0</v>
      </c>
    </row>
    <row r="1574" ht="12.75">
      <c r="H1574" s="7">
        <f t="shared" si="25"/>
        <v>0</v>
      </c>
    </row>
    <row r="1575" ht="12.75">
      <c r="H1575" s="7">
        <f t="shared" si="25"/>
        <v>0</v>
      </c>
    </row>
    <row r="1576" ht="12.75">
      <c r="H1576" s="7">
        <f t="shared" si="25"/>
        <v>0</v>
      </c>
    </row>
    <row r="1577" ht="12.75">
      <c r="H1577" s="7">
        <f t="shared" si="25"/>
        <v>0</v>
      </c>
    </row>
    <row r="1578" ht="12.75">
      <c r="H1578" s="7">
        <f t="shared" si="25"/>
        <v>0</v>
      </c>
    </row>
    <row r="1579" ht="12.75">
      <c r="H1579" s="7">
        <f t="shared" si="25"/>
        <v>0</v>
      </c>
    </row>
    <row r="1580" ht="12.75">
      <c r="H1580" s="7">
        <f t="shared" si="25"/>
        <v>0</v>
      </c>
    </row>
    <row r="1581" ht="12.75">
      <c r="H1581" s="7">
        <f t="shared" si="25"/>
        <v>0</v>
      </c>
    </row>
    <row r="1582" ht="12.75">
      <c r="H1582" s="7">
        <f t="shared" si="25"/>
        <v>0</v>
      </c>
    </row>
    <row r="1583" ht="12.75">
      <c r="H1583" s="7">
        <f t="shared" si="25"/>
        <v>0</v>
      </c>
    </row>
    <row r="1584" ht="12.75">
      <c r="H1584" s="7">
        <f t="shared" si="25"/>
        <v>0</v>
      </c>
    </row>
    <row r="1585" ht="12.75">
      <c r="H1585" s="7">
        <f t="shared" si="25"/>
        <v>0</v>
      </c>
    </row>
    <row r="1586" ht="12.75">
      <c r="H1586" s="7">
        <f t="shared" si="25"/>
        <v>0</v>
      </c>
    </row>
    <row r="1587" ht="12.75">
      <c r="H1587" s="7">
        <f t="shared" si="25"/>
        <v>0</v>
      </c>
    </row>
    <row r="1588" ht="12.75">
      <c r="H1588" s="7">
        <f t="shared" si="25"/>
        <v>0</v>
      </c>
    </row>
    <row r="1589" ht="12.75">
      <c r="H1589" s="7">
        <f t="shared" si="25"/>
        <v>0</v>
      </c>
    </row>
    <row r="1590" ht="12.75">
      <c r="H1590" s="7">
        <f t="shared" si="25"/>
        <v>0</v>
      </c>
    </row>
    <row r="1591" ht="12.75">
      <c r="H1591" s="7">
        <f t="shared" si="25"/>
        <v>0</v>
      </c>
    </row>
    <row r="1592" ht="12.75">
      <c r="H1592" s="7">
        <f t="shared" si="25"/>
        <v>0</v>
      </c>
    </row>
    <row r="1593" ht="12.75">
      <c r="H1593" s="7">
        <f t="shared" si="25"/>
        <v>0</v>
      </c>
    </row>
    <row r="1594" ht="12.75">
      <c r="H1594" s="7">
        <f t="shared" si="25"/>
        <v>0</v>
      </c>
    </row>
    <row r="1595" ht="12.75">
      <c r="H1595" s="7">
        <f t="shared" si="25"/>
        <v>0</v>
      </c>
    </row>
    <row r="1596" ht="12.75">
      <c r="H1596" s="7">
        <f t="shared" si="25"/>
        <v>0</v>
      </c>
    </row>
    <row r="1597" ht="12.75">
      <c r="H1597" s="7">
        <f t="shared" si="25"/>
        <v>0</v>
      </c>
    </row>
    <row r="1598" ht="12.75">
      <c r="H1598" s="7">
        <f t="shared" si="25"/>
        <v>0</v>
      </c>
    </row>
    <row r="1599" ht="12.75">
      <c r="H1599" s="7">
        <f t="shared" si="25"/>
        <v>0</v>
      </c>
    </row>
    <row r="1600" ht="12.75">
      <c r="H1600" s="7">
        <f t="shared" si="25"/>
        <v>0</v>
      </c>
    </row>
    <row r="1601" ht="12.75">
      <c r="H1601" s="7">
        <f t="shared" si="25"/>
        <v>0</v>
      </c>
    </row>
    <row r="1602" ht="12.75">
      <c r="H1602" s="7">
        <f t="shared" si="25"/>
        <v>0</v>
      </c>
    </row>
    <row r="1603" ht="12.75">
      <c r="H1603" s="7">
        <f t="shared" si="25"/>
        <v>0</v>
      </c>
    </row>
    <row r="1604" ht="12.75">
      <c r="H1604" s="7">
        <f t="shared" si="25"/>
        <v>0</v>
      </c>
    </row>
    <row r="1605" ht="12.75">
      <c r="H1605" s="7">
        <f t="shared" si="25"/>
        <v>0</v>
      </c>
    </row>
    <row r="1606" ht="12.75">
      <c r="H1606" s="7">
        <f aca="true" t="shared" si="26" ref="H1606:H1669">E1606+F1606-G1606</f>
        <v>0</v>
      </c>
    </row>
    <row r="1607" ht="12.75">
      <c r="H1607" s="7">
        <f t="shared" si="26"/>
        <v>0</v>
      </c>
    </row>
    <row r="1608" ht="12.75">
      <c r="H1608" s="7">
        <f t="shared" si="26"/>
        <v>0</v>
      </c>
    </row>
    <row r="1609" ht="12.75">
      <c r="H1609" s="7">
        <f t="shared" si="26"/>
        <v>0</v>
      </c>
    </row>
    <row r="1610" ht="12.75">
      <c r="H1610" s="7">
        <f t="shared" si="26"/>
        <v>0</v>
      </c>
    </row>
    <row r="1611" ht="12.75">
      <c r="H1611" s="7">
        <f t="shared" si="26"/>
        <v>0</v>
      </c>
    </row>
    <row r="1612" ht="12.75">
      <c r="H1612" s="7">
        <f t="shared" si="26"/>
        <v>0</v>
      </c>
    </row>
    <row r="1613" ht="12.75">
      <c r="H1613" s="7">
        <f t="shared" si="26"/>
        <v>0</v>
      </c>
    </row>
    <row r="1614" ht="12.75">
      <c r="H1614" s="7">
        <f t="shared" si="26"/>
        <v>0</v>
      </c>
    </row>
    <row r="1615" ht="12.75">
      <c r="H1615" s="7">
        <f t="shared" si="26"/>
        <v>0</v>
      </c>
    </row>
    <row r="1616" ht="12.75">
      <c r="H1616" s="7">
        <f t="shared" si="26"/>
        <v>0</v>
      </c>
    </row>
    <row r="1617" ht="12.75">
      <c r="H1617" s="7">
        <f t="shared" si="26"/>
        <v>0</v>
      </c>
    </row>
    <row r="1618" ht="12.75">
      <c r="H1618" s="7">
        <f t="shared" si="26"/>
        <v>0</v>
      </c>
    </row>
    <row r="1619" ht="12.75">
      <c r="H1619" s="7">
        <f t="shared" si="26"/>
        <v>0</v>
      </c>
    </row>
    <row r="1620" ht="12.75">
      <c r="H1620" s="7">
        <f t="shared" si="26"/>
        <v>0</v>
      </c>
    </row>
    <row r="1621" ht="12.75">
      <c r="H1621" s="7">
        <f t="shared" si="26"/>
        <v>0</v>
      </c>
    </row>
    <row r="1622" ht="12.75">
      <c r="H1622" s="7">
        <f t="shared" si="26"/>
        <v>0</v>
      </c>
    </row>
    <row r="1623" ht="12.75">
      <c r="H1623" s="7">
        <f t="shared" si="26"/>
        <v>0</v>
      </c>
    </row>
    <row r="1624" ht="12.75">
      <c r="H1624" s="7">
        <f t="shared" si="26"/>
        <v>0</v>
      </c>
    </row>
    <row r="1625" ht="12.75">
      <c r="H1625" s="7">
        <f t="shared" si="26"/>
        <v>0</v>
      </c>
    </row>
    <row r="1626" ht="12.75">
      <c r="H1626" s="7">
        <f t="shared" si="26"/>
        <v>0</v>
      </c>
    </row>
    <row r="1627" ht="12.75">
      <c r="H1627" s="7">
        <f t="shared" si="26"/>
        <v>0</v>
      </c>
    </row>
    <row r="1628" ht="12.75">
      <c r="H1628" s="7">
        <f t="shared" si="26"/>
        <v>0</v>
      </c>
    </row>
    <row r="1629" ht="12.75">
      <c r="H1629" s="7">
        <f t="shared" si="26"/>
        <v>0</v>
      </c>
    </row>
    <row r="1630" ht="12.75">
      <c r="H1630" s="7">
        <f t="shared" si="26"/>
        <v>0</v>
      </c>
    </row>
    <row r="1631" ht="12.75">
      <c r="H1631" s="7">
        <f t="shared" si="26"/>
        <v>0</v>
      </c>
    </row>
    <row r="1632" ht="12.75">
      <c r="H1632" s="7">
        <f t="shared" si="26"/>
        <v>0</v>
      </c>
    </row>
    <row r="1633" ht="12.75">
      <c r="H1633" s="7">
        <f t="shared" si="26"/>
        <v>0</v>
      </c>
    </row>
    <row r="1634" ht="12.75">
      <c r="H1634" s="7">
        <f t="shared" si="26"/>
        <v>0</v>
      </c>
    </row>
    <row r="1635" ht="12.75">
      <c r="H1635" s="7">
        <f t="shared" si="26"/>
        <v>0</v>
      </c>
    </row>
    <row r="1636" ht="12.75">
      <c r="H1636" s="7">
        <f t="shared" si="26"/>
        <v>0</v>
      </c>
    </row>
    <row r="1637" ht="12.75">
      <c r="H1637" s="7">
        <f t="shared" si="26"/>
        <v>0</v>
      </c>
    </row>
    <row r="1638" ht="12.75">
      <c r="H1638" s="7">
        <f t="shared" si="26"/>
        <v>0</v>
      </c>
    </row>
    <row r="1639" ht="12.75">
      <c r="H1639" s="7">
        <f t="shared" si="26"/>
        <v>0</v>
      </c>
    </row>
    <row r="1640" ht="12.75">
      <c r="H1640" s="7">
        <f t="shared" si="26"/>
        <v>0</v>
      </c>
    </row>
    <row r="1641" ht="12.75">
      <c r="H1641" s="7">
        <f t="shared" si="26"/>
        <v>0</v>
      </c>
    </row>
    <row r="1642" ht="12.75">
      <c r="H1642" s="7">
        <f t="shared" si="26"/>
        <v>0</v>
      </c>
    </row>
    <row r="1643" ht="12.75">
      <c r="H1643" s="7">
        <f t="shared" si="26"/>
        <v>0</v>
      </c>
    </row>
    <row r="1644" ht="12.75">
      <c r="H1644" s="7">
        <f t="shared" si="26"/>
        <v>0</v>
      </c>
    </row>
    <row r="1645" ht="12.75">
      <c r="H1645" s="7">
        <f t="shared" si="26"/>
        <v>0</v>
      </c>
    </row>
    <row r="1646" ht="12.75">
      <c r="H1646" s="7">
        <f t="shared" si="26"/>
        <v>0</v>
      </c>
    </row>
    <row r="1647" ht="12.75">
      <c r="H1647" s="7">
        <f t="shared" si="26"/>
        <v>0</v>
      </c>
    </row>
    <row r="1648" ht="12.75">
      <c r="H1648" s="7">
        <f t="shared" si="26"/>
        <v>0</v>
      </c>
    </row>
    <row r="1649" ht="12.75">
      <c r="H1649" s="7">
        <f t="shared" si="26"/>
        <v>0</v>
      </c>
    </row>
    <row r="1650" ht="12.75">
      <c r="H1650" s="7">
        <f t="shared" si="26"/>
        <v>0</v>
      </c>
    </row>
    <row r="1651" ht="12.75">
      <c r="H1651" s="7">
        <f t="shared" si="26"/>
        <v>0</v>
      </c>
    </row>
    <row r="1652" ht="12.75">
      <c r="H1652" s="7">
        <f t="shared" si="26"/>
        <v>0</v>
      </c>
    </row>
    <row r="1653" ht="12.75">
      <c r="H1653" s="7">
        <f t="shared" si="26"/>
        <v>0</v>
      </c>
    </row>
    <row r="1654" ht="12.75">
      <c r="H1654" s="7">
        <f t="shared" si="26"/>
        <v>0</v>
      </c>
    </row>
    <row r="1655" ht="12.75">
      <c r="H1655" s="7">
        <f t="shared" si="26"/>
        <v>0</v>
      </c>
    </row>
    <row r="1656" ht="12.75">
      <c r="H1656" s="7">
        <f t="shared" si="26"/>
        <v>0</v>
      </c>
    </row>
    <row r="1657" ht="12.75">
      <c r="H1657" s="7">
        <f t="shared" si="26"/>
        <v>0</v>
      </c>
    </row>
    <row r="1658" ht="12.75">
      <c r="H1658" s="7">
        <f t="shared" si="26"/>
        <v>0</v>
      </c>
    </row>
    <row r="1659" ht="12.75">
      <c r="H1659" s="7">
        <f t="shared" si="26"/>
        <v>0</v>
      </c>
    </row>
    <row r="1660" ht="12.75">
      <c r="H1660" s="7">
        <f t="shared" si="26"/>
        <v>0</v>
      </c>
    </row>
    <row r="1661" ht="12.75">
      <c r="H1661" s="7">
        <f t="shared" si="26"/>
        <v>0</v>
      </c>
    </row>
    <row r="1662" ht="12.75">
      <c r="H1662" s="7">
        <f t="shared" si="26"/>
        <v>0</v>
      </c>
    </row>
    <row r="1663" ht="12.75">
      <c r="H1663" s="7">
        <f t="shared" si="26"/>
        <v>0</v>
      </c>
    </row>
    <row r="1664" ht="12.75">
      <c r="H1664" s="7">
        <f t="shared" si="26"/>
        <v>0</v>
      </c>
    </row>
    <row r="1665" ht="12.75">
      <c r="H1665" s="7">
        <f t="shared" si="26"/>
        <v>0</v>
      </c>
    </row>
    <row r="1666" ht="12.75">
      <c r="H1666" s="7">
        <f t="shared" si="26"/>
        <v>0</v>
      </c>
    </row>
    <row r="1667" ht="12.75">
      <c r="H1667" s="7">
        <f t="shared" si="26"/>
        <v>0</v>
      </c>
    </row>
    <row r="1668" ht="12.75">
      <c r="H1668" s="7">
        <f t="shared" si="26"/>
        <v>0</v>
      </c>
    </row>
    <row r="1669" ht="12.75">
      <c r="H1669" s="7">
        <f t="shared" si="26"/>
        <v>0</v>
      </c>
    </row>
    <row r="1670" ht="12.75">
      <c r="H1670" s="7">
        <f aca="true" t="shared" si="27" ref="H1670:H1733">E1670+F1670-G1670</f>
        <v>0</v>
      </c>
    </row>
    <row r="1671" ht="12.75">
      <c r="H1671" s="7">
        <f t="shared" si="27"/>
        <v>0</v>
      </c>
    </row>
    <row r="1672" ht="12.75">
      <c r="H1672" s="7">
        <f t="shared" si="27"/>
        <v>0</v>
      </c>
    </row>
    <row r="1673" ht="12.75">
      <c r="H1673" s="7">
        <f t="shared" si="27"/>
        <v>0</v>
      </c>
    </row>
    <row r="1674" ht="12.75">
      <c r="H1674" s="7">
        <f t="shared" si="27"/>
        <v>0</v>
      </c>
    </row>
    <row r="1675" ht="12.75">
      <c r="H1675" s="7">
        <f t="shared" si="27"/>
        <v>0</v>
      </c>
    </row>
    <row r="1676" ht="12.75">
      <c r="H1676" s="7">
        <f t="shared" si="27"/>
        <v>0</v>
      </c>
    </row>
    <row r="1677" ht="12.75">
      <c r="H1677" s="7">
        <f t="shared" si="27"/>
        <v>0</v>
      </c>
    </row>
    <row r="1678" ht="12.75">
      <c r="H1678" s="7">
        <f t="shared" si="27"/>
        <v>0</v>
      </c>
    </row>
    <row r="1679" ht="12.75">
      <c r="H1679" s="7">
        <f t="shared" si="27"/>
        <v>0</v>
      </c>
    </row>
    <row r="1680" ht="12.75">
      <c r="H1680" s="7">
        <f t="shared" si="27"/>
        <v>0</v>
      </c>
    </row>
    <row r="1681" ht="12.75">
      <c r="H1681" s="7">
        <f t="shared" si="27"/>
        <v>0</v>
      </c>
    </row>
    <row r="1682" ht="12.75">
      <c r="H1682" s="7">
        <f t="shared" si="27"/>
        <v>0</v>
      </c>
    </row>
    <row r="1683" ht="12.75">
      <c r="H1683" s="7">
        <f t="shared" si="27"/>
        <v>0</v>
      </c>
    </row>
    <row r="1684" ht="12.75">
      <c r="H1684" s="7">
        <f t="shared" si="27"/>
        <v>0</v>
      </c>
    </row>
    <row r="1685" ht="12.75">
      <c r="H1685" s="7">
        <f t="shared" si="27"/>
        <v>0</v>
      </c>
    </row>
    <row r="1686" ht="12.75">
      <c r="H1686" s="7">
        <f t="shared" si="27"/>
        <v>0</v>
      </c>
    </row>
    <row r="1687" ht="12.75">
      <c r="H1687" s="7">
        <f t="shared" si="27"/>
        <v>0</v>
      </c>
    </row>
    <row r="1688" ht="12.75">
      <c r="H1688" s="7">
        <f t="shared" si="27"/>
        <v>0</v>
      </c>
    </row>
    <row r="1689" ht="12.75">
      <c r="H1689" s="7">
        <f t="shared" si="27"/>
        <v>0</v>
      </c>
    </row>
    <row r="1690" ht="12.75">
      <c r="H1690" s="7">
        <f t="shared" si="27"/>
        <v>0</v>
      </c>
    </row>
    <row r="1691" ht="12.75">
      <c r="H1691" s="7">
        <f t="shared" si="27"/>
        <v>0</v>
      </c>
    </row>
    <row r="1692" ht="12.75">
      <c r="H1692" s="7">
        <f t="shared" si="27"/>
        <v>0</v>
      </c>
    </row>
    <row r="1693" ht="12.75">
      <c r="H1693" s="7">
        <f t="shared" si="27"/>
        <v>0</v>
      </c>
    </row>
    <row r="1694" ht="12.75">
      <c r="H1694" s="7">
        <f t="shared" si="27"/>
        <v>0</v>
      </c>
    </row>
    <row r="1695" ht="12.75">
      <c r="H1695" s="7">
        <f t="shared" si="27"/>
        <v>0</v>
      </c>
    </row>
    <row r="1696" ht="12.75">
      <c r="H1696" s="7">
        <f t="shared" si="27"/>
        <v>0</v>
      </c>
    </row>
    <row r="1697" ht="12.75">
      <c r="H1697" s="7">
        <f t="shared" si="27"/>
        <v>0</v>
      </c>
    </row>
    <row r="1698" ht="12.75">
      <c r="H1698" s="7">
        <f t="shared" si="27"/>
        <v>0</v>
      </c>
    </row>
    <row r="1699" ht="12.75">
      <c r="H1699" s="7">
        <f t="shared" si="27"/>
        <v>0</v>
      </c>
    </row>
    <row r="1700" ht="12.75">
      <c r="H1700" s="7">
        <f t="shared" si="27"/>
        <v>0</v>
      </c>
    </row>
    <row r="1701" ht="12.75">
      <c r="H1701" s="7">
        <f t="shared" si="27"/>
        <v>0</v>
      </c>
    </row>
    <row r="1702" ht="12.75">
      <c r="H1702" s="7">
        <f t="shared" si="27"/>
        <v>0</v>
      </c>
    </row>
    <row r="1703" ht="12.75">
      <c r="H1703" s="7">
        <f t="shared" si="27"/>
        <v>0</v>
      </c>
    </row>
    <row r="1704" ht="12.75">
      <c r="H1704" s="7">
        <f t="shared" si="27"/>
        <v>0</v>
      </c>
    </row>
    <row r="1705" ht="12.75">
      <c r="H1705" s="7">
        <f t="shared" si="27"/>
        <v>0</v>
      </c>
    </row>
    <row r="1706" ht="12.75">
      <c r="H1706" s="7">
        <f t="shared" si="27"/>
        <v>0</v>
      </c>
    </row>
    <row r="1707" ht="12.75">
      <c r="H1707" s="7">
        <f t="shared" si="27"/>
        <v>0</v>
      </c>
    </row>
    <row r="1708" ht="12.75">
      <c r="H1708" s="7">
        <f t="shared" si="27"/>
        <v>0</v>
      </c>
    </row>
    <row r="1709" ht="12.75">
      <c r="H1709" s="7">
        <f t="shared" si="27"/>
        <v>0</v>
      </c>
    </row>
    <row r="1710" ht="12.75">
      <c r="H1710" s="7">
        <f t="shared" si="27"/>
        <v>0</v>
      </c>
    </row>
    <row r="1711" ht="12.75">
      <c r="H1711" s="7">
        <f t="shared" si="27"/>
        <v>0</v>
      </c>
    </row>
    <row r="1712" ht="12.75">
      <c r="H1712" s="7">
        <f t="shared" si="27"/>
        <v>0</v>
      </c>
    </row>
    <row r="1713" ht="12.75">
      <c r="H1713" s="7">
        <f t="shared" si="27"/>
        <v>0</v>
      </c>
    </row>
    <row r="1714" ht="12.75">
      <c r="H1714" s="7">
        <f t="shared" si="27"/>
        <v>0</v>
      </c>
    </row>
    <row r="1715" ht="12.75">
      <c r="H1715" s="7">
        <f t="shared" si="27"/>
        <v>0</v>
      </c>
    </row>
    <row r="1716" ht="12.75">
      <c r="H1716" s="7">
        <f t="shared" si="27"/>
        <v>0</v>
      </c>
    </row>
    <row r="1717" ht="12.75">
      <c r="H1717" s="7">
        <f t="shared" si="27"/>
        <v>0</v>
      </c>
    </row>
    <row r="1718" ht="12.75">
      <c r="H1718" s="7">
        <f t="shared" si="27"/>
        <v>0</v>
      </c>
    </row>
    <row r="1719" ht="12.75">
      <c r="H1719" s="7">
        <f t="shared" si="27"/>
        <v>0</v>
      </c>
    </row>
    <row r="1720" ht="12.75">
      <c r="H1720" s="7">
        <f t="shared" si="27"/>
        <v>0</v>
      </c>
    </row>
    <row r="1721" ht="12.75">
      <c r="H1721" s="7">
        <f t="shared" si="27"/>
        <v>0</v>
      </c>
    </row>
    <row r="1722" ht="12.75">
      <c r="H1722" s="7">
        <f t="shared" si="27"/>
        <v>0</v>
      </c>
    </row>
    <row r="1723" ht="12.75">
      <c r="H1723" s="7">
        <f t="shared" si="27"/>
        <v>0</v>
      </c>
    </row>
    <row r="1724" ht="12.75">
      <c r="H1724" s="7">
        <f t="shared" si="27"/>
        <v>0</v>
      </c>
    </row>
    <row r="1725" ht="12.75">
      <c r="H1725" s="7">
        <f t="shared" si="27"/>
        <v>0</v>
      </c>
    </row>
    <row r="1726" ht="12.75">
      <c r="H1726" s="7">
        <f t="shared" si="27"/>
        <v>0</v>
      </c>
    </row>
    <row r="1727" ht="12.75">
      <c r="H1727" s="7">
        <f t="shared" si="27"/>
        <v>0</v>
      </c>
    </row>
    <row r="1728" ht="12.75">
      <c r="H1728" s="7">
        <f t="shared" si="27"/>
        <v>0</v>
      </c>
    </row>
    <row r="1729" ht="12.75">
      <c r="H1729" s="7">
        <f t="shared" si="27"/>
        <v>0</v>
      </c>
    </row>
    <row r="1730" ht="12.75">
      <c r="H1730" s="7">
        <f t="shared" si="27"/>
        <v>0</v>
      </c>
    </row>
    <row r="1731" ht="12.75">
      <c r="H1731" s="7">
        <f t="shared" si="27"/>
        <v>0</v>
      </c>
    </row>
    <row r="1732" ht="12.75">
      <c r="H1732" s="7">
        <f t="shared" si="27"/>
        <v>0</v>
      </c>
    </row>
    <row r="1733" ht="12.75">
      <c r="H1733" s="7">
        <f t="shared" si="27"/>
        <v>0</v>
      </c>
    </row>
    <row r="1734" ht="12.75">
      <c r="H1734" s="7">
        <f aca="true" t="shared" si="28" ref="H1734:H1797">E1734+F1734-G1734</f>
        <v>0</v>
      </c>
    </row>
    <row r="1735" ht="12.75">
      <c r="H1735" s="7">
        <f t="shared" si="28"/>
        <v>0</v>
      </c>
    </row>
    <row r="1736" ht="12.75">
      <c r="H1736" s="7">
        <f t="shared" si="28"/>
        <v>0</v>
      </c>
    </row>
    <row r="1737" ht="12.75">
      <c r="H1737" s="7">
        <f t="shared" si="28"/>
        <v>0</v>
      </c>
    </row>
    <row r="1738" ht="12.75">
      <c r="H1738" s="7">
        <f t="shared" si="28"/>
        <v>0</v>
      </c>
    </row>
    <row r="1739" ht="12.75">
      <c r="H1739" s="7">
        <f t="shared" si="28"/>
        <v>0</v>
      </c>
    </row>
    <row r="1740" ht="12.75">
      <c r="H1740" s="7">
        <f t="shared" si="28"/>
        <v>0</v>
      </c>
    </row>
    <row r="1741" ht="12.75">
      <c r="H1741" s="7">
        <f t="shared" si="28"/>
        <v>0</v>
      </c>
    </row>
    <row r="1742" ht="12.75">
      <c r="H1742" s="7">
        <f t="shared" si="28"/>
        <v>0</v>
      </c>
    </row>
    <row r="1743" ht="12.75">
      <c r="H1743" s="7">
        <f t="shared" si="28"/>
        <v>0</v>
      </c>
    </row>
    <row r="1744" ht="12.75">
      <c r="H1744" s="7">
        <f t="shared" si="28"/>
        <v>0</v>
      </c>
    </row>
    <row r="1745" ht="12.75">
      <c r="H1745" s="7">
        <f t="shared" si="28"/>
        <v>0</v>
      </c>
    </row>
    <row r="1746" ht="12.75">
      <c r="H1746" s="7">
        <f t="shared" si="28"/>
        <v>0</v>
      </c>
    </row>
    <row r="1747" ht="12.75">
      <c r="H1747" s="7">
        <f t="shared" si="28"/>
        <v>0</v>
      </c>
    </row>
    <row r="1748" ht="12.75">
      <c r="H1748" s="7">
        <f t="shared" si="28"/>
        <v>0</v>
      </c>
    </row>
    <row r="1749" ht="12.75">
      <c r="H1749" s="7">
        <f t="shared" si="28"/>
        <v>0</v>
      </c>
    </row>
    <row r="1750" ht="12.75">
      <c r="H1750" s="7">
        <f t="shared" si="28"/>
        <v>0</v>
      </c>
    </row>
    <row r="1751" ht="12.75">
      <c r="H1751" s="7">
        <f t="shared" si="28"/>
        <v>0</v>
      </c>
    </row>
    <row r="1752" ht="12.75">
      <c r="H1752" s="7">
        <f t="shared" si="28"/>
        <v>0</v>
      </c>
    </row>
    <row r="1753" ht="12.75">
      <c r="H1753" s="7">
        <f t="shared" si="28"/>
        <v>0</v>
      </c>
    </row>
    <row r="1754" ht="12.75">
      <c r="H1754" s="7">
        <f t="shared" si="28"/>
        <v>0</v>
      </c>
    </row>
    <row r="1755" ht="12.75">
      <c r="H1755" s="7">
        <f t="shared" si="28"/>
        <v>0</v>
      </c>
    </row>
    <row r="1756" ht="12.75">
      <c r="H1756" s="7">
        <f t="shared" si="28"/>
        <v>0</v>
      </c>
    </row>
    <row r="1757" ht="12.75">
      <c r="H1757" s="7">
        <f t="shared" si="28"/>
        <v>0</v>
      </c>
    </row>
    <row r="1758" ht="12.75">
      <c r="H1758" s="7">
        <f t="shared" si="28"/>
        <v>0</v>
      </c>
    </row>
    <row r="1759" ht="12.75">
      <c r="H1759" s="7">
        <f t="shared" si="28"/>
        <v>0</v>
      </c>
    </row>
    <row r="1760" ht="12.75">
      <c r="H1760" s="7">
        <f t="shared" si="28"/>
        <v>0</v>
      </c>
    </row>
    <row r="1761" ht="12.75">
      <c r="H1761" s="7">
        <f t="shared" si="28"/>
        <v>0</v>
      </c>
    </row>
    <row r="1762" ht="12.75">
      <c r="H1762" s="7">
        <f t="shared" si="28"/>
        <v>0</v>
      </c>
    </row>
    <row r="1763" ht="12.75">
      <c r="H1763" s="7">
        <f t="shared" si="28"/>
        <v>0</v>
      </c>
    </row>
    <row r="1764" ht="12.75">
      <c r="H1764" s="7">
        <f t="shared" si="28"/>
        <v>0</v>
      </c>
    </row>
    <row r="1765" ht="12.75">
      <c r="H1765" s="7">
        <f t="shared" si="28"/>
        <v>0</v>
      </c>
    </row>
    <row r="1766" ht="12.75">
      <c r="H1766" s="7">
        <f t="shared" si="28"/>
        <v>0</v>
      </c>
    </row>
    <row r="1767" ht="12.75">
      <c r="H1767" s="7">
        <f t="shared" si="28"/>
        <v>0</v>
      </c>
    </row>
    <row r="1768" ht="12.75">
      <c r="H1768" s="7">
        <f t="shared" si="28"/>
        <v>0</v>
      </c>
    </row>
    <row r="1769" ht="12.75">
      <c r="H1769" s="7">
        <f t="shared" si="28"/>
        <v>0</v>
      </c>
    </row>
    <row r="1770" ht="12.75">
      <c r="H1770" s="7">
        <f t="shared" si="28"/>
        <v>0</v>
      </c>
    </row>
    <row r="1771" ht="12.75">
      <c r="H1771" s="7">
        <f t="shared" si="28"/>
        <v>0</v>
      </c>
    </row>
    <row r="1772" ht="12.75">
      <c r="H1772" s="7">
        <f t="shared" si="28"/>
        <v>0</v>
      </c>
    </row>
    <row r="1773" ht="12.75">
      <c r="H1773" s="7">
        <f t="shared" si="28"/>
        <v>0</v>
      </c>
    </row>
    <row r="1774" ht="12.75">
      <c r="H1774" s="7">
        <f t="shared" si="28"/>
        <v>0</v>
      </c>
    </row>
    <row r="1775" ht="12.75">
      <c r="H1775" s="7">
        <f t="shared" si="28"/>
        <v>0</v>
      </c>
    </row>
    <row r="1776" ht="12.75">
      <c r="H1776" s="7">
        <f t="shared" si="28"/>
        <v>0</v>
      </c>
    </row>
    <row r="1777" ht="12.75">
      <c r="H1777" s="7">
        <f t="shared" si="28"/>
        <v>0</v>
      </c>
    </row>
    <row r="1778" ht="12.75">
      <c r="H1778" s="7">
        <f t="shared" si="28"/>
        <v>0</v>
      </c>
    </row>
    <row r="1779" ht="12.75">
      <c r="H1779" s="7">
        <f t="shared" si="28"/>
        <v>0</v>
      </c>
    </row>
    <row r="1780" ht="12.75">
      <c r="H1780" s="7">
        <f t="shared" si="28"/>
        <v>0</v>
      </c>
    </row>
    <row r="1781" ht="12.75">
      <c r="H1781" s="7">
        <f t="shared" si="28"/>
        <v>0</v>
      </c>
    </row>
    <row r="1782" ht="12.75">
      <c r="H1782" s="7">
        <f t="shared" si="28"/>
        <v>0</v>
      </c>
    </row>
    <row r="1783" ht="12.75">
      <c r="H1783" s="7">
        <f t="shared" si="28"/>
        <v>0</v>
      </c>
    </row>
    <row r="1784" ht="12.75">
      <c r="H1784" s="7">
        <f t="shared" si="28"/>
        <v>0</v>
      </c>
    </row>
    <row r="1785" ht="12.75">
      <c r="H1785" s="7">
        <f t="shared" si="28"/>
        <v>0</v>
      </c>
    </row>
    <row r="1786" ht="12.75">
      <c r="H1786" s="7">
        <f t="shared" si="28"/>
        <v>0</v>
      </c>
    </row>
    <row r="1787" ht="12.75">
      <c r="H1787" s="7">
        <f t="shared" si="28"/>
        <v>0</v>
      </c>
    </row>
    <row r="1788" ht="12.75">
      <c r="H1788" s="7">
        <f t="shared" si="28"/>
        <v>0</v>
      </c>
    </row>
    <row r="1789" ht="12.75">
      <c r="H1789" s="7">
        <f t="shared" si="28"/>
        <v>0</v>
      </c>
    </row>
    <row r="1790" ht="12.75">
      <c r="H1790" s="7">
        <f t="shared" si="28"/>
        <v>0</v>
      </c>
    </row>
    <row r="1791" ht="12.75">
      <c r="H1791" s="7">
        <f t="shared" si="28"/>
        <v>0</v>
      </c>
    </row>
    <row r="1792" ht="12.75">
      <c r="H1792" s="7">
        <f t="shared" si="28"/>
        <v>0</v>
      </c>
    </row>
    <row r="1793" ht="12.75">
      <c r="H1793" s="7">
        <f t="shared" si="28"/>
        <v>0</v>
      </c>
    </row>
    <row r="1794" ht="12.75">
      <c r="H1794" s="7">
        <f t="shared" si="28"/>
        <v>0</v>
      </c>
    </row>
    <row r="1795" ht="12.75">
      <c r="H1795" s="7">
        <f t="shared" si="28"/>
        <v>0</v>
      </c>
    </row>
    <row r="1796" ht="12.75">
      <c r="H1796" s="7">
        <f t="shared" si="28"/>
        <v>0</v>
      </c>
    </row>
    <row r="1797" ht="12.75">
      <c r="H1797" s="7">
        <f t="shared" si="28"/>
        <v>0</v>
      </c>
    </row>
    <row r="1798" ht="12.75">
      <c r="H1798" s="7">
        <f aca="true" t="shared" si="29" ref="H1798:H1814">E1798+F1798-G1798</f>
        <v>0</v>
      </c>
    </row>
    <row r="1799" ht="12.75">
      <c r="H1799" s="7">
        <f t="shared" si="29"/>
        <v>0</v>
      </c>
    </row>
    <row r="1800" ht="12.75">
      <c r="H1800" s="7">
        <f t="shared" si="29"/>
        <v>0</v>
      </c>
    </row>
    <row r="1801" ht="12.75">
      <c r="H1801" s="7">
        <f t="shared" si="29"/>
        <v>0</v>
      </c>
    </row>
    <row r="1802" ht="12.75">
      <c r="H1802" s="7">
        <f t="shared" si="29"/>
        <v>0</v>
      </c>
    </row>
    <row r="1803" ht="12.75">
      <c r="H1803" s="7">
        <f t="shared" si="29"/>
        <v>0</v>
      </c>
    </row>
    <row r="1804" ht="12.75">
      <c r="H1804" s="7">
        <f t="shared" si="29"/>
        <v>0</v>
      </c>
    </row>
    <row r="1805" ht="12.75">
      <c r="H1805" s="7">
        <f t="shared" si="29"/>
        <v>0</v>
      </c>
    </row>
    <row r="1806" ht="12.75">
      <c r="H1806" s="7">
        <f t="shared" si="29"/>
        <v>0</v>
      </c>
    </row>
    <row r="1807" ht="12.75">
      <c r="H1807" s="7">
        <f t="shared" si="29"/>
        <v>0</v>
      </c>
    </row>
    <row r="1808" ht="12.75">
      <c r="H1808" s="7">
        <f t="shared" si="29"/>
        <v>0</v>
      </c>
    </row>
    <row r="1809" ht="12.75">
      <c r="H1809" s="7">
        <f t="shared" si="29"/>
        <v>0</v>
      </c>
    </row>
    <row r="1810" ht="12.75">
      <c r="H1810" s="7">
        <f t="shared" si="29"/>
        <v>0</v>
      </c>
    </row>
    <row r="1811" ht="12.75">
      <c r="H1811" s="7">
        <f t="shared" si="29"/>
        <v>0</v>
      </c>
    </row>
    <row r="1812" ht="12.75">
      <c r="H1812" s="7">
        <f t="shared" si="29"/>
        <v>0</v>
      </c>
    </row>
    <row r="1813" ht="12.75">
      <c r="H1813" s="7">
        <f t="shared" si="29"/>
        <v>0</v>
      </c>
    </row>
    <row r="1814" ht="12.75">
      <c r="H1814" s="7">
        <f t="shared" si="29"/>
        <v>0</v>
      </c>
    </row>
  </sheetData>
  <mergeCells count="1">
    <mergeCell ref="G3:H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31"/>
  <sheetViews>
    <sheetView workbookViewId="0" topLeftCell="A1">
      <selection activeCell="A1" sqref="A1:IV16384"/>
    </sheetView>
  </sheetViews>
  <sheetFormatPr defaultColWidth="9.140625" defaultRowHeight="12.75"/>
  <cols>
    <col min="1" max="1" width="8.421875" style="839" customWidth="1"/>
    <col min="2" max="2" width="8.8515625" style="839" customWidth="1"/>
    <col min="3" max="3" width="25.140625" style="839" customWidth="1"/>
    <col min="4" max="4" width="11.140625" style="839" customWidth="1"/>
    <col min="5" max="5" width="12.421875" style="839" customWidth="1"/>
    <col min="6" max="6" width="13.28125" style="839" customWidth="1"/>
    <col min="7" max="7" width="13.8515625" style="839" customWidth="1"/>
    <col min="8" max="16384" width="9.140625" style="839" customWidth="1"/>
  </cols>
  <sheetData>
    <row r="3" spans="1:7" ht="12.75">
      <c r="A3" s="837"/>
      <c r="B3" s="837" t="s">
        <v>152</v>
      </c>
      <c r="C3" s="837"/>
      <c r="D3" s="837"/>
      <c r="E3" s="838" t="s">
        <v>526</v>
      </c>
      <c r="F3" s="838"/>
      <c r="G3" s="838"/>
    </row>
    <row r="4" spans="1:7" ht="12.75">
      <c r="A4" s="837"/>
      <c r="B4" s="837"/>
      <c r="C4" s="837"/>
      <c r="D4" s="837"/>
      <c r="E4" s="838" t="s">
        <v>154</v>
      </c>
      <c r="F4" s="838"/>
      <c r="G4" s="838"/>
    </row>
    <row r="5" spans="1:7" ht="12.75">
      <c r="A5" s="837"/>
      <c r="B5" s="837"/>
      <c r="C5" s="837"/>
      <c r="D5" s="837"/>
      <c r="E5" s="840" t="s">
        <v>527</v>
      </c>
      <c r="F5" s="840"/>
      <c r="G5" s="840"/>
    </row>
    <row r="6" spans="1:7" ht="12.75">
      <c r="A6" s="837"/>
      <c r="B6" s="837"/>
      <c r="C6" s="837"/>
      <c r="D6" s="837"/>
      <c r="E6" s="840"/>
      <c r="F6" s="840"/>
      <c r="G6" s="840"/>
    </row>
    <row r="7" spans="1:7" ht="12.75">
      <c r="A7" s="837"/>
      <c r="B7" s="837"/>
      <c r="C7" s="837"/>
      <c r="D7" s="837"/>
      <c r="E7" s="840"/>
      <c r="F7" s="840"/>
      <c r="G7" s="840"/>
    </row>
    <row r="8" spans="1:8" ht="12.75">
      <c r="A8" s="841" t="s">
        <v>528</v>
      </c>
      <c r="B8" s="842"/>
      <c r="C8" s="842"/>
      <c r="D8" s="842"/>
      <c r="E8" s="842"/>
      <c r="F8" s="842"/>
      <c r="G8" s="842"/>
      <c r="H8" s="843"/>
    </row>
    <row r="9" spans="1:7" ht="12.75">
      <c r="A9" s="844" t="s">
        <v>529</v>
      </c>
      <c r="B9" s="844"/>
      <c r="C9" s="844"/>
      <c r="D9" s="844"/>
      <c r="E9" s="844"/>
      <c r="F9" s="844"/>
      <c r="G9" s="844"/>
    </row>
    <row r="10" spans="1:7" ht="12.75">
      <c r="A10" s="845" t="s">
        <v>530</v>
      </c>
      <c r="B10" s="845"/>
      <c r="C10" s="845"/>
      <c r="D10" s="845"/>
      <c r="E10" s="845"/>
      <c r="F10" s="845"/>
      <c r="G10" s="845"/>
    </row>
    <row r="11" spans="1:7" ht="12.75">
      <c r="A11" s="838" t="s">
        <v>7</v>
      </c>
      <c r="B11" s="838"/>
      <c r="C11" s="838"/>
      <c r="D11" s="838"/>
      <c r="E11" s="838"/>
      <c r="F11" s="838"/>
      <c r="G11" s="837"/>
    </row>
    <row r="12" spans="1:7" ht="12.75">
      <c r="A12" s="838"/>
      <c r="B12" s="838"/>
      <c r="C12" s="838"/>
      <c r="D12" s="838"/>
      <c r="E12" s="838"/>
      <c r="F12" s="838"/>
      <c r="G12" s="837"/>
    </row>
    <row r="13" spans="1:7" ht="12.75">
      <c r="A13" s="837"/>
      <c r="B13" s="837"/>
      <c r="C13" s="837"/>
      <c r="D13" s="837"/>
      <c r="E13" s="837"/>
      <c r="F13" s="837"/>
      <c r="G13" s="846"/>
    </row>
    <row r="14" ht="12.75">
      <c r="G14" s="847" t="s">
        <v>8</v>
      </c>
    </row>
    <row r="15" spans="1:8" ht="36.75" customHeight="1">
      <c r="A15" s="848" t="s">
        <v>9</v>
      </c>
      <c r="B15" s="848" t="s">
        <v>10</v>
      </c>
      <c r="C15" s="848" t="s">
        <v>12</v>
      </c>
      <c r="D15" s="848" t="s">
        <v>13</v>
      </c>
      <c r="E15" s="848" t="s">
        <v>14</v>
      </c>
      <c r="F15" s="848" t="s">
        <v>15</v>
      </c>
      <c r="G15" s="848" t="s">
        <v>16</v>
      </c>
      <c r="H15" s="849"/>
    </row>
    <row r="16" spans="1:8" s="851" customFormat="1" ht="12.75">
      <c r="A16" s="850">
        <v>1</v>
      </c>
      <c r="B16" s="850">
        <v>2</v>
      </c>
      <c r="C16" s="850">
        <v>3</v>
      </c>
      <c r="D16" s="850">
        <v>4</v>
      </c>
      <c r="E16" s="850">
        <v>5</v>
      </c>
      <c r="F16" s="850">
        <v>6</v>
      </c>
      <c r="G16" s="850">
        <v>7</v>
      </c>
      <c r="H16" s="849"/>
    </row>
    <row r="17" spans="1:8" s="856" customFormat="1" ht="20.25" customHeight="1">
      <c r="A17" s="852"/>
      <c r="B17" s="852"/>
      <c r="C17" s="853" t="s">
        <v>452</v>
      </c>
      <c r="D17" s="854">
        <v>14657959</v>
      </c>
      <c r="E17" s="854">
        <f>E18+E22+E27</f>
        <v>0</v>
      </c>
      <c r="F17" s="854">
        <f>F18+F22+F27</f>
        <v>7925141</v>
      </c>
      <c r="G17" s="854">
        <f>D17+E17-F17</f>
        <v>6732818</v>
      </c>
      <c r="H17" s="855"/>
    </row>
    <row r="18" spans="1:8" s="862" customFormat="1" ht="40.5" customHeight="1">
      <c r="A18" s="857" t="s">
        <v>27</v>
      </c>
      <c r="B18" s="858"/>
      <c r="C18" s="859" t="s">
        <v>28</v>
      </c>
      <c r="D18" s="860">
        <v>1100000</v>
      </c>
      <c r="E18" s="854">
        <f>E19</f>
        <v>0</v>
      </c>
      <c r="F18" s="854">
        <f>F19</f>
        <v>2074</v>
      </c>
      <c r="G18" s="854">
        <f>D18+E18-F18</f>
        <v>1097926</v>
      </c>
      <c r="H18" s="861"/>
    </row>
    <row r="19" spans="1:8" s="865" customFormat="1" ht="31.5" customHeight="1">
      <c r="A19" s="852"/>
      <c r="B19" s="858">
        <v>15011</v>
      </c>
      <c r="C19" s="863" t="s">
        <v>30</v>
      </c>
      <c r="D19" s="854">
        <v>1100000</v>
      </c>
      <c r="E19" s="854">
        <f>E20</f>
        <v>0</v>
      </c>
      <c r="F19" s="854">
        <f>F20</f>
        <v>2074</v>
      </c>
      <c r="G19" s="854">
        <f>D19+E19-F19</f>
        <v>1097926</v>
      </c>
      <c r="H19" s="864"/>
    </row>
    <row r="20" spans="1:8" s="872" customFormat="1" ht="55.5" customHeight="1" thickBot="1">
      <c r="A20" s="866"/>
      <c r="B20" s="867"/>
      <c r="C20" s="868" t="s">
        <v>531</v>
      </c>
      <c r="D20" s="869">
        <v>1100000</v>
      </c>
      <c r="E20" s="870"/>
      <c r="F20" s="869">
        <v>2074</v>
      </c>
      <c r="G20" s="869">
        <f>D20+E20-F20</f>
        <v>1097926</v>
      </c>
      <c r="H20" s="871"/>
    </row>
    <row r="21" spans="1:7" ht="49.5" customHeight="1" thickBot="1">
      <c r="A21" s="873" t="s">
        <v>532</v>
      </c>
      <c r="B21" s="874"/>
      <c r="C21" s="874"/>
      <c r="D21" s="874"/>
      <c r="E21" s="875"/>
      <c r="F21" s="875"/>
      <c r="G21" s="876"/>
    </row>
    <row r="22" spans="1:7" s="881" customFormat="1" ht="28.5" customHeight="1">
      <c r="A22" s="877">
        <v>150</v>
      </c>
      <c r="B22" s="877"/>
      <c r="C22" s="878" t="s">
        <v>28</v>
      </c>
      <c r="D22" s="879">
        <v>6934927</v>
      </c>
      <c r="E22" s="879">
        <f>E23</f>
        <v>0</v>
      </c>
      <c r="F22" s="879">
        <f>F23</f>
        <v>5201195</v>
      </c>
      <c r="G22" s="880">
        <f aca="true" t="shared" si="0" ref="G22:G31">D22+E22-F22</f>
        <v>1733732</v>
      </c>
    </row>
    <row r="23" spans="1:7" s="881" customFormat="1" ht="18.75" customHeight="1">
      <c r="A23" s="882"/>
      <c r="B23" s="882">
        <v>15011</v>
      </c>
      <c r="C23" s="883" t="s">
        <v>30</v>
      </c>
      <c r="D23" s="884">
        <v>6934927</v>
      </c>
      <c r="E23" s="884">
        <f>E24+E25+E26</f>
        <v>0</v>
      </c>
      <c r="F23" s="884">
        <f>F24+F25+F26</f>
        <v>5201195</v>
      </c>
      <c r="G23" s="880">
        <f t="shared" si="0"/>
        <v>1733732</v>
      </c>
    </row>
    <row r="24" spans="1:7" ht="18" customHeight="1">
      <c r="A24" s="885"/>
      <c r="B24" s="885"/>
      <c r="C24" s="886" t="s">
        <v>533</v>
      </c>
      <c r="D24" s="887">
        <v>2806316</v>
      </c>
      <c r="E24" s="887"/>
      <c r="F24" s="887">
        <v>2104737</v>
      </c>
      <c r="G24" s="869">
        <f t="shared" si="0"/>
        <v>701579</v>
      </c>
    </row>
    <row r="25" spans="1:7" ht="33" customHeight="1">
      <c r="A25" s="885"/>
      <c r="B25" s="885"/>
      <c r="C25" s="886" t="s">
        <v>534</v>
      </c>
      <c r="D25" s="887">
        <v>2372344</v>
      </c>
      <c r="E25" s="887"/>
      <c r="F25" s="887">
        <v>1779258</v>
      </c>
      <c r="G25" s="869">
        <f t="shared" si="0"/>
        <v>593086</v>
      </c>
    </row>
    <row r="26" spans="1:7" ht="16.5" customHeight="1">
      <c r="A26" s="885"/>
      <c r="B26" s="885"/>
      <c r="C26" s="886" t="s">
        <v>535</v>
      </c>
      <c r="D26" s="887">
        <v>1756267</v>
      </c>
      <c r="E26" s="887"/>
      <c r="F26" s="887">
        <v>1317200</v>
      </c>
      <c r="G26" s="869">
        <f t="shared" si="0"/>
        <v>439067</v>
      </c>
    </row>
    <row r="27" spans="1:7" s="881" customFormat="1" ht="38.25">
      <c r="A27" s="888">
        <v>853</v>
      </c>
      <c r="B27" s="888"/>
      <c r="C27" s="889" t="s">
        <v>104</v>
      </c>
      <c r="D27" s="884">
        <v>3629163</v>
      </c>
      <c r="E27" s="884">
        <f>E28</f>
        <v>0</v>
      </c>
      <c r="F27" s="884">
        <f>F28</f>
        <v>2721872</v>
      </c>
      <c r="G27" s="880">
        <f t="shared" si="0"/>
        <v>907291</v>
      </c>
    </row>
    <row r="28" spans="1:7" s="881" customFormat="1" ht="21" customHeight="1">
      <c r="A28" s="888"/>
      <c r="B28" s="888">
        <v>85332</v>
      </c>
      <c r="C28" s="889" t="s">
        <v>108</v>
      </c>
      <c r="D28" s="884">
        <v>3629163</v>
      </c>
      <c r="E28" s="884">
        <f>E29+E30+E31</f>
        <v>0</v>
      </c>
      <c r="F28" s="884">
        <f>F29+F30+F31</f>
        <v>2721872</v>
      </c>
      <c r="G28" s="880">
        <f t="shared" si="0"/>
        <v>907291</v>
      </c>
    </row>
    <row r="29" spans="1:7" ht="66.75" customHeight="1">
      <c r="A29" s="867"/>
      <c r="B29" s="867"/>
      <c r="C29" s="890" t="s">
        <v>536</v>
      </c>
      <c r="D29" s="887">
        <v>1525806</v>
      </c>
      <c r="E29" s="887"/>
      <c r="F29" s="887">
        <v>1144354</v>
      </c>
      <c r="G29" s="869">
        <f t="shared" si="0"/>
        <v>381452</v>
      </c>
    </row>
    <row r="30" spans="1:7" ht="30" customHeight="1">
      <c r="A30" s="867"/>
      <c r="B30" s="867"/>
      <c r="C30" s="890" t="s">
        <v>537</v>
      </c>
      <c r="D30" s="887">
        <v>984411</v>
      </c>
      <c r="E30" s="887"/>
      <c r="F30" s="887">
        <v>738308</v>
      </c>
      <c r="G30" s="869">
        <f t="shared" si="0"/>
        <v>246103</v>
      </c>
    </row>
    <row r="31" spans="1:7" ht="42.75" customHeight="1">
      <c r="A31" s="891"/>
      <c r="B31" s="891"/>
      <c r="C31" s="892" t="s">
        <v>538</v>
      </c>
      <c r="D31" s="887">
        <v>1118946</v>
      </c>
      <c r="E31" s="887"/>
      <c r="F31" s="887">
        <v>839210</v>
      </c>
      <c r="G31" s="893">
        <f t="shared" si="0"/>
        <v>279736</v>
      </c>
    </row>
  </sheetData>
  <mergeCells count="4">
    <mergeCell ref="A8:G8"/>
    <mergeCell ref="A9:G9"/>
    <mergeCell ref="A10:G10"/>
    <mergeCell ref="A21:D2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7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894" customWidth="1"/>
    <col min="2" max="2" width="8.8515625" style="894" customWidth="1"/>
    <col min="3" max="3" width="24.7109375" style="894" customWidth="1"/>
    <col min="4" max="4" width="11.421875" style="894" customWidth="1"/>
    <col min="5" max="5" width="12.421875" style="894" customWidth="1"/>
    <col min="6" max="6" width="13.57421875" style="894" customWidth="1"/>
    <col min="7" max="7" width="10.421875" style="894" customWidth="1"/>
    <col min="8" max="16384" width="9.140625" style="894" customWidth="1"/>
  </cols>
  <sheetData>
    <row r="1" spans="1:7" ht="12.75">
      <c r="A1" s="894" t="s">
        <v>151</v>
      </c>
      <c r="B1" s="894" t="s">
        <v>152</v>
      </c>
      <c r="E1" s="895" t="s">
        <v>539</v>
      </c>
      <c r="F1" s="895"/>
      <c r="G1" s="895"/>
    </row>
    <row r="2" spans="5:7" ht="12.75">
      <c r="E2" s="895" t="s">
        <v>1</v>
      </c>
      <c r="F2" s="895"/>
      <c r="G2" s="895"/>
    </row>
    <row r="3" spans="5:7" ht="14.25" customHeight="1">
      <c r="E3" s="896" t="s">
        <v>540</v>
      </c>
      <c r="F3" s="896"/>
      <c r="G3" s="896"/>
    </row>
    <row r="4" spans="5:7" ht="14.25" customHeight="1">
      <c r="E4" s="896"/>
      <c r="F4" s="896"/>
      <c r="G4" s="896"/>
    </row>
    <row r="6" spans="1:7" ht="55.5" customHeight="1">
      <c r="A6" s="897" t="s">
        <v>541</v>
      </c>
      <c r="B6" s="897"/>
      <c r="C6" s="897"/>
      <c r="D6" s="897"/>
      <c r="E6" s="897"/>
      <c r="F6" s="897"/>
      <c r="G6" s="897"/>
    </row>
    <row r="7" spans="1:7" ht="12.75">
      <c r="A7" s="898"/>
      <c r="B7" s="898"/>
      <c r="C7" s="898"/>
      <c r="D7" s="898"/>
      <c r="E7" s="898"/>
      <c r="F7" s="898"/>
      <c r="G7" s="898"/>
    </row>
    <row r="8" spans="1:7" ht="12.75">
      <c r="A8" s="899"/>
      <c r="B8" s="899"/>
      <c r="C8" s="899"/>
      <c r="D8" s="899"/>
      <c r="E8" s="899"/>
      <c r="F8" s="899"/>
      <c r="G8" s="899"/>
    </row>
    <row r="9" spans="1:6" ht="10.5" customHeight="1">
      <c r="A9" s="895"/>
      <c r="B9" s="895"/>
      <c r="C9" s="895"/>
      <c r="D9" s="895"/>
      <c r="E9" s="895"/>
      <c r="F9" s="895"/>
    </row>
    <row r="11" spans="1:7" ht="12.75">
      <c r="A11" s="900"/>
      <c r="B11" s="900"/>
      <c r="C11" s="900"/>
      <c r="D11" s="900"/>
      <c r="E11" s="900"/>
      <c r="F11" s="900"/>
      <c r="G11" s="901" t="s">
        <v>8</v>
      </c>
    </row>
    <row r="12" spans="1:7" s="903" customFormat="1" ht="35.25" customHeight="1">
      <c r="A12" s="902" t="s">
        <v>9</v>
      </c>
      <c r="B12" s="902" t="s">
        <v>10</v>
      </c>
      <c r="C12" s="902" t="s">
        <v>12</v>
      </c>
      <c r="D12" s="902" t="s">
        <v>13</v>
      </c>
      <c r="E12" s="902" t="s">
        <v>14</v>
      </c>
      <c r="F12" s="902" t="s">
        <v>15</v>
      </c>
      <c r="G12" s="902" t="s">
        <v>16</v>
      </c>
    </row>
    <row r="13" spans="1:7" s="905" customFormat="1" ht="13.5">
      <c r="A13" s="904">
        <v>1</v>
      </c>
      <c r="B13" s="904">
        <v>2</v>
      </c>
      <c r="C13" s="904">
        <v>3</v>
      </c>
      <c r="D13" s="904">
        <v>4</v>
      </c>
      <c r="E13" s="904">
        <v>5</v>
      </c>
      <c r="F13" s="904">
        <v>6</v>
      </c>
      <c r="G13" s="904">
        <v>7</v>
      </c>
    </row>
    <row r="14" spans="1:7" s="909" customFormat="1" ht="18.75" customHeight="1">
      <c r="A14" s="906"/>
      <c r="B14" s="906"/>
      <c r="C14" s="907" t="s">
        <v>452</v>
      </c>
      <c r="D14" s="908">
        <v>52095605</v>
      </c>
      <c r="E14" s="908">
        <f>SUM(E15)</f>
        <v>4706146</v>
      </c>
      <c r="F14" s="908"/>
      <c r="G14" s="908">
        <f>SUM(D14+E14)</f>
        <v>56801751</v>
      </c>
    </row>
    <row r="15" spans="1:7" s="909" customFormat="1" ht="30" customHeight="1">
      <c r="A15" s="906" t="s">
        <v>174</v>
      </c>
      <c r="B15" s="906"/>
      <c r="C15" s="907" t="s">
        <v>41</v>
      </c>
      <c r="D15" s="908">
        <v>52095605</v>
      </c>
      <c r="E15" s="908">
        <f>SUM(E16)</f>
        <v>4706146</v>
      </c>
      <c r="F15" s="908"/>
      <c r="G15" s="908">
        <f>D15+E15-F15</f>
        <v>56801751</v>
      </c>
    </row>
    <row r="16" spans="1:7" s="910" customFormat="1" ht="30" customHeight="1">
      <c r="A16" s="906"/>
      <c r="B16" s="906" t="s">
        <v>175</v>
      </c>
      <c r="C16" s="907" t="s">
        <v>176</v>
      </c>
      <c r="D16" s="908">
        <v>26637410</v>
      </c>
      <c r="E16" s="908">
        <f>E17</f>
        <v>4706146</v>
      </c>
      <c r="F16" s="908"/>
      <c r="G16" s="908">
        <f>D16+E16-F16</f>
        <v>31343556</v>
      </c>
    </row>
    <row r="17" spans="1:7" s="914" customFormat="1" ht="30" customHeight="1">
      <c r="A17" s="911"/>
      <c r="B17" s="911"/>
      <c r="C17" s="912" t="s">
        <v>542</v>
      </c>
      <c r="D17" s="913">
        <v>26637410</v>
      </c>
      <c r="E17" s="913">
        <v>4706146</v>
      </c>
      <c r="F17" s="913"/>
      <c r="G17" s="913">
        <f>D17+E17-F17</f>
        <v>31343556</v>
      </c>
    </row>
    <row r="18" spans="1:7" ht="27" customHeight="1" hidden="1">
      <c r="A18" s="915"/>
      <c r="B18" s="916"/>
      <c r="C18" s="917"/>
      <c r="D18" s="918"/>
      <c r="E18" s="919"/>
      <c r="F18" s="918"/>
      <c r="G18" s="920"/>
    </row>
    <row r="19" spans="1:7" ht="12.75">
      <c r="A19" s="921"/>
      <c r="B19" s="921"/>
      <c r="C19" s="922"/>
      <c r="D19" s="923"/>
      <c r="E19" s="923"/>
      <c r="F19" s="923"/>
      <c r="G19" s="923"/>
    </row>
    <row r="20" spans="1:7" ht="12.75">
      <c r="A20" s="921"/>
      <c r="B20" s="921"/>
      <c r="C20" s="922"/>
      <c r="D20" s="923"/>
      <c r="E20" s="923"/>
      <c r="F20" s="923"/>
      <c r="G20" s="923"/>
    </row>
    <row r="21" spans="1:7" ht="12.75">
      <c r="A21" s="921"/>
      <c r="B21" s="921"/>
      <c r="C21" s="922"/>
      <c r="D21" s="923"/>
      <c r="E21" s="923"/>
      <c r="F21" s="923"/>
      <c r="G21" s="923"/>
    </row>
    <row r="22" spans="1:7" ht="12.75">
      <c r="A22" s="921"/>
      <c r="B22" s="921"/>
      <c r="C22" s="922"/>
      <c r="D22" s="923"/>
      <c r="E22" s="923"/>
      <c r="F22" s="923"/>
      <c r="G22" s="923"/>
    </row>
    <row r="23" spans="1:7" ht="12.75">
      <c r="A23" s="921"/>
      <c r="B23" s="921"/>
      <c r="C23" s="922"/>
      <c r="D23" s="923"/>
      <c r="E23" s="923"/>
      <c r="F23" s="923"/>
      <c r="G23" s="923"/>
    </row>
    <row r="24" spans="1:7" ht="12.75">
      <c r="A24" s="921"/>
      <c r="B24" s="921"/>
      <c r="C24" s="922"/>
      <c r="D24" s="923"/>
      <c r="E24" s="923"/>
      <c r="F24" s="923"/>
      <c r="G24" s="923"/>
    </row>
    <row r="25" spans="1:7" ht="12.75">
      <c r="A25" s="921"/>
      <c r="B25" s="921"/>
      <c r="C25" s="922"/>
      <c r="D25" s="923"/>
      <c r="E25" s="923"/>
      <c r="F25" s="923"/>
      <c r="G25" s="923"/>
    </row>
    <row r="26" spans="1:7" ht="12.75">
      <c r="A26" s="921"/>
      <c r="B26" s="921"/>
      <c r="C26" s="922"/>
      <c r="D26" s="923"/>
      <c r="E26" s="923"/>
      <c r="F26" s="923"/>
      <c r="G26" s="923"/>
    </row>
    <row r="27" spans="1:7" ht="12.75">
      <c r="A27" s="921"/>
      <c r="B27" s="921"/>
      <c r="C27" s="922"/>
      <c r="D27" s="923"/>
      <c r="E27" s="923"/>
      <c r="F27" s="923"/>
      <c r="G27" s="923"/>
    </row>
    <row r="28" spans="1:7" ht="12.75">
      <c r="A28" s="921"/>
      <c r="B28" s="921"/>
      <c r="C28" s="922"/>
      <c r="D28" s="923"/>
      <c r="E28" s="923"/>
      <c r="F28" s="923"/>
      <c r="G28" s="923"/>
    </row>
    <row r="29" spans="1:7" ht="12.75">
      <c r="A29" s="921"/>
      <c r="B29" s="921"/>
      <c r="C29" s="922"/>
      <c r="D29" s="923"/>
      <c r="E29" s="923"/>
      <c r="F29" s="923"/>
      <c r="G29" s="923"/>
    </row>
    <row r="30" spans="1:7" ht="12.75">
      <c r="A30" s="921"/>
      <c r="B30" s="921"/>
      <c r="C30" s="922"/>
      <c r="D30" s="923"/>
      <c r="E30" s="923"/>
      <c r="F30" s="923"/>
      <c r="G30" s="923"/>
    </row>
    <row r="31" spans="1:7" ht="12.75">
      <c r="A31" s="921"/>
      <c r="B31" s="921"/>
      <c r="C31" s="922"/>
      <c r="D31" s="923"/>
      <c r="E31" s="923"/>
      <c r="F31" s="923"/>
      <c r="G31" s="923"/>
    </row>
    <row r="32" spans="1:7" ht="12.75">
      <c r="A32" s="921"/>
      <c r="B32" s="921"/>
      <c r="C32" s="922"/>
      <c r="D32" s="923"/>
      <c r="E32" s="923"/>
      <c r="F32" s="923"/>
      <c r="G32" s="923"/>
    </row>
    <row r="33" spans="1:7" ht="12.75">
      <c r="A33" s="921"/>
      <c r="B33" s="921"/>
      <c r="C33" s="922"/>
      <c r="D33" s="923"/>
      <c r="E33" s="923"/>
      <c r="F33" s="923"/>
      <c r="G33" s="923"/>
    </row>
    <row r="34" spans="1:7" ht="12.75">
      <c r="A34" s="921"/>
      <c r="B34" s="921"/>
      <c r="C34" s="922"/>
      <c r="D34" s="923"/>
      <c r="E34" s="923"/>
      <c r="F34" s="923"/>
      <c r="G34" s="923"/>
    </row>
    <row r="35" spans="1:7" ht="12.75">
      <c r="A35" s="921"/>
      <c r="B35" s="921"/>
      <c r="C35" s="922"/>
      <c r="D35" s="923"/>
      <c r="E35" s="923"/>
      <c r="F35" s="923"/>
      <c r="G35" s="923"/>
    </row>
    <row r="36" spans="1:7" ht="12.75">
      <c r="A36" s="921"/>
      <c r="B36" s="921"/>
      <c r="C36" s="922"/>
      <c r="D36" s="923"/>
      <c r="E36" s="923"/>
      <c r="F36" s="923"/>
      <c r="G36" s="923"/>
    </row>
    <row r="37" spans="1:7" ht="12.75">
      <c r="A37" s="921"/>
      <c r="B37" s="921"/>
      <c r="C37" s="922"/>
      <c r="D37" s="923"/>
      <c r="E37" s="923"/>
      <c r="F37" s="923"/>
      <c r="G37" s="923"/>
    </row>
    <row r="38" spans="1:7" ht="12.75">
      <c r="A38" s="921"/>
      <c r="B38" s="921"/>
      <c r="C38" s="922"/>
      <c r="D38" s="923"/>
      <c r="E38" s="923"/>
      <c r="F38" s="923"/>
      <c r="G38" s="923"/>
    </row>
    <row r="39" spans="1:7" ht="12.75">
      <c r="A39" s="921"/>
      <c r="B39" s="921"/>
      <c r="C39" s="922"/>
      <c r="D39" s="923"/>
      <c r="E39" s="923"/>
      <c r="F39" s="923"/>
      <c r="G39" s="923"/>
    </row>
    <row r="40" spans="1:7" ht="12.75">
      <c r="A40" s="921"/>
      <c r="B40" s="921"/>
      <c r="C40" s="922"/>
      <c r="D40" s="923"/>
      <c r="E40" s="923"/>
      <c r="F40" s="923"/>
      <c r="G40" s="923"/>
    </row>
    <row r="41" spans="1:7" ht="12.75">
      <c r="A41" s="921"/>
      <c r="B41" s="921"/>
      <c r="C41" s="922"/>
      <c r="D41" s="923"/>
      <c r="E41" s="923"/>
      <c r="F41" s="923"/>
      <c r="G41" s="923"/>
    </row>
    <row r="42" spans="1:7" ht="12.75">
      <c r="A42" s="921"/>
      <c r="B42" s="921"/>
      <c r="C42" s="922"/>
      <c r="D42" s="923"/>
      <c r="E42" s="923"/>
      <c r="F42" s="923"/>
      <c r="G42" s="923"/>
    </row>
    <row r="43" spans="1:7" ht="12.75">
      <c r="A43" s="921"/>
      <c r="B43" s="921"/>
      <c r="C43" s="922"/>
      <c r="D43" s="923"/>
      <c r="E43" s="923"/>
      <c r="F43" s="923"/>
      <c r="G43" s="923"/>
    </row>
    <row r="44" spans="1:7" ht="12.75">
      <c r="A44" s="921"/>
      <c r="B44" s="921"/>
      <c r="C44" s="922"/>
      <c r="D44" s="923"/>
      <c r="E44" s="923"/>
      <c r="F44" s="923"/>
      <c r="G44" s="923"/>
    </row>
    <row r="45" spans="1:7" ht="12.75">
      <c r="A45" s="921"/>
      <c r="B45" s="921"/>
      <c r="C45" s="922"/>
      <c r="D45" s="923"/>
      <c r="E45" s="923"/>
      <c r="F45" s="923"/>
      <c r="G45" s="923"/>
    </row>
    <row r="46" spans="1:7" ht="12.75">
      <c r="A46" s="921"/>
      <c r="B46" s="921"/>
      <c r="C46" s="922"/>
      <c r="D46" s="923"/>
      <c r="E46" s="923"/>
      <c r="F46" s="923"/>
      <c r="G46" s="923"/>
    </row>
    <row r="47" spans="1:7" ht="12.75">
      <c r="A47" s="921"/>
      <c r="B47" s="921"/>
      <c r="C47" s="922"/>
      <c r="D47" s="923"/>
      <c r="E47" s="923"/>
      <c r="F47" s="923"/>
      <c r="G47" s="923"/>
    </row>
    <row r="48" spans="1:7" ht="12.75">
      <c r="A48" s="921"/>
      <c r="B48" s="921"/>
      <c r="C48" s="922"/>
      <c r="D48" s="923"/>
      <c r="E48" s="923"/>
      <c r="F48" s="923"/>
      <c r="G48" s="923"/>
    </row>
    <row r="49" spans="1:7" ht="12.75">
      <c r="A49" s="921"/>
      <c r="B49" s="921"/>
      <c r="C49" s="922"/>
      <c r="D49" s="923"/>
      <c r="E49" s="923"/>
      <c r="F49" s="923"/>
      <c r="G49" s="923"/>
    </row>
    <row r="50" spans="1:7" ht="12.75">
      <c r="A50" s="921"/>
      <c r="B50" s="921"/>
      <c r="C50" s="922"/>
      <c r="D50" s="923"/>
      <c r="E50" s="923"/>
      <c r="F50" s="923"/>
      <c r="G50" s="923"/>
    </row>
    <row r="51" spans="1:7" ht="12.75">
      <c r="A51" s="921"/>
      <c r="B51" s="921"/>
      <c r="C51" s="922"/>
      <c r="D51" s="923"/>
      <c r="E51" s="923"/>
      <c r="F51" s="923"/>
      <c r="G51" s="923"/>
    </row>
    <row r="52" spans="1:7" ht="12.75">
      <c r="A52" s="921"/>
      <c r="B52" s="921"/>
      <c r="C52" s="922"/>
      <c r="D52" s="923"/>
      <c r="E52" s="923"/>
      <c r="F52" s="923"/>
      <c r="G52" s="923"/>
    </row>
    <row r="53" spans="1:7" ht="12.75">
      <c r="A53" s="921"/>
      <c r="B53" s="921"/>
      <c r="C53" s="922"/>
      <c r="D53" s="923"/>
      <c r="E53" s="923"/>
      <c r="F53" s="923"/>
      <c r="G53" s="923"/>
    </row>
    <row r="54" spans="1:7" ht="12.75">
      <c r="A54" s="921"/>
      <c r="B54" s="921"/>
      <c r="C54" s="922"/>
      <c r="D54" s="923"/>
      <c r="E54" s="923"/>
      <c r="F54" s="923"/>
      <c r="G54" s="923"/>
    </row>
    <row r="55" spans="1:7" ht="12.75">
      <c r="A55" s="921"/>
      <c r="B55" s="921"/>
      <c r="C55" s="922"/>
      <c r="D55" s="923"/>
      <c r="E55" s="923"/>
      <c r="F55" s="923"/>
      <c r="G55" s="923"/>
    </row>
    <row r="56" spans="1:7" ht="12.75">
      <c r="A56" s="921"/>
      <c r="B56" s="921"/>
      <c r="C56" s="922"/>
      <c r="D56" s="923"/>
      <c r="E56" s="923"/>
      <c r="F56" s="923"/>
      <c r="G56" s="923"/>
    </row>
    <row r="57" spans="1:7" ht="12.75">
      <c r="A57" s="921"/>
      <c r="B57" s="921"/>
      <c r="C57" s="922"/>
      <c r="D57" s="923"/>
      <c r="E57" s="923"/>
      <c r="F57" s="923"/>
      <c r="G57" s="923"/>
    </row>
    <row r="58" spans="1:7" ht="12.75">
      <c r="A58" s="921"/>
      <c r="B58" s="921"/>
      <c r="C58" s="922"/>
      <c r="D58" s="923"/>
      <c r="E58" s="923"/>
      <c r="F58" s="923"/>
      <c r="G58" s="923"/>
    </row>
    <row r="59" spans="1:7" ht="12.75">
      <c r="A59" s="921"/>
      <c r="B59" s="921"/>
      <c r="C59" s="922"/>
      <c r="D59" s="923"/>
      <c r="E59" s="923"/>
      <c r="F59" s="923"/>
      <c r="G59" s="923"/>
    </row>
    <row r="60" spans="1:7" ht="12.75">
      <c r="A60" s="921"/>
      <c r="B60" s="921"/>
      <c r="C60" s="922"/>
      <c r="D60" s="923"/>
      <c r="E60" s="923"/>
      <c r="F60" s="923"/>
      <c r="G60" s="923"/>
    </row>
    <row r="61" spans="1:7" ht="12.75">
      <c r="A61" s="921"/>
      <c r="B61" s="921"/>
      <c r="C61" s="922"/>
      <c r="D61" s="923"/>
      <c r="E61" s="923"/>
      <c r="F61" s="923"/>
      <c r="G61" s="923"/>
    </row>
    <row r="62" spans="1:7" ht="12.75">
      <c r="A62" s="921"/>
      <c r="B62" s="921"/>
      <c r="C62" s="922"/>
      <c r="D62" s="923"/>
      <c r="E62" s="923"/>
      <c r="F62" s="923"/>
      <c r="G62" s="923"/>
    </row>
    <row r="63" spans="1:7" ht="12.75">
      <c r="A63" s="921"/>
      <c r="B63" s="921"/>
      <c r="C63" s="922"/>
      <c r="D63" s="923"/>
      <c r="E63" s="923"/>
      <c r="F63" s="923"/>
      <c r="G63" s="923"/>
    </row>
    <row r="64" spans="1:7" ht="12.75">
      <c r="A64" s="921"/>
      <c r="B64" s="921"/>
      <c r="C64" s="922"/>
      <c r="D64" s="923"/>
      <c r="E64" s="923"/>
      <c r="F64" s="923"/>
      <c r="G64" s="923"/>
    </row>
    <row r="65" spans="1:7" ht="12.75">
      <c r="A65" s="921"/>
      <c r="B65" s="921"/>
      <c r="C65" s="922"/>
      <c r="D65" s="923"/>
      <c r="E65" s="923"/>
      <c r="F65" s="923"/>
      <c r="G65" s="923"/>
    </row>
    <row r="66" spans="1:7" ht="12.75">
      <c r="A66" s="921"/>
      <c r="B66" s="921"/>
      <c r="C66" s="922"/>
      <c r="D66" s="923"/>
      <c r="E66" s="923"/>
      <c r="F66" s="923"/>
      <c r="G66" s="923"/>
    </row>
    <row r="67" spans="1:7" ht="12.75">
      <c r="A67" s="921"/>
      <c r="B67" s="921"/>
      <c r="C67" s="922"/>
      <c r="D67" s="923"/>
      <c r="E67" s="923"/>
      <c r="F67" s="923"/>
      <c r="G67" s="923"/>
    </row>
    <row r="68" spans="1:7" ht="12.75">
      <c r="A68" s="921"/>
      <c r="B68" s="921"/>
      <c r="C68" s="922"/>
      <c r="D68" s="923"/>
      <c r="E68" s="923"/>
      <c r="F68" s="923"/>
      <c r="G68" s="923"/>
    </row>
    <row r="69" spans="1:7" ht="12.75">
      <c r="A69" s="921"/>
      <c r="B69" s="921"/>
      <c r="C69" s="922"/>
      <c r="D69" s="923"/>
      <c r="E69" s="923"/>
      <c r="F69" s="923"/>
      <c r="G69" s="923"/>
    </row>
    <row r="70" spans="1:7" ht="12.75">
      <c r="A70" s="921"/>
      <c r="B70" s="921"/>
      <c r="C70" s="922"/>
      <c r="D70" s="923"/>
      <c r="E70" s="923"/>
      <c r="F70" s="923"/>
      <c r="G70" s="923"/>
    </row>
    <row r="71" spans="1:7" ht="12.75">
      <c r="A71" s="921"/>
      <c r="B71" s="921"/>
      <c r="C71" s="922"/>
      <c r="D71" s="923"/>
      <c r="E71" s="923"/>
      <c r="F71" s="923"/>
      <c r="G71" s="923"/>
    </row>
    <row r="72" spans="1:7" ht="12.75">
      <c r="A72" s="921"/>
      <c r="B72" s="921"/>
      <c r="C72" s="922"/>
      <c r="D72" s="923"/>
      <c r="E72" s="923"/>
      <c r="F72" s="923"/>
      <c r="G72" s="923"/>
    </row>
    <row r="73" spans="1:7" ht="12.75">
      <c r="A73" s="921"/>
      <c r="B73" s="921"/>
      <c r="C73" s="922"/>
      <c r="D73" s="923"/>
      <c r="E73" s="923"/>
      <c r="F73" s="923"/>
      <c r="G73" s="923"/>
    </row>
    <row r="74" spans="1:7" ht="12.75">
      <c r="A74" s="921"/>
      <c r="B74" s="921"/>
      <c r="C74" s="922"/>
      <c r="D74" s="923"/>
      <c r="E74" s="923"/>
      <c r="F74" s="923"/>
      <c r="G74" s="923"/>
    </row>
    <row r="75" spans="1:7" ht="12.75">
      <c r="A75" s="921"/>
      <c r="B75" s="921"/>
      <c r="C75" s="922"/>
      <c r="D75" s="923"/>
      <c r="E75" s="923"/>
      <c r="F75" s="923"/>
      <c r="G75" s="923"/>
    </row>
    <row r="76" spans="1:7" ht="12.75">
      <c r="A76" s="921"/>
      <c r="B76" s="921"/>
      <c r="C76" s="922"/>
      <c r="D76" s="923"/>
      <c r="E76" s="923"/>
      <c r="F76" s="923"/>
      <c r="G76" s="923"/>
    </row>
    <row r="77" spans="1:7" ht="12.75">
      <c r="A77" s="921"/>
      <c r="B77" s="921"/>
      <c r="C77" s="922"/>
      <c r="D77" s="923"/>
      <c r="E77" s="923"/>
      <c r="F77" s="923"/>
      <c r="G77" s="923"/>
    </row>
    <row r="78" spans="1:7" ht="12.75">
      <c r="A78" s="921"/>
      <c r="B78" s="921"/>
      <c r="C78" s="922"/>
      <c r="D78" s="923"/>
      <c r="E78" s="923"/>
      <c r="F78" s="923"/>
      <c r="G78" s="923"/>
    </row>
    <row r="79" spans="1:7" ht="12.75">
      <c r="A79" s="921"/>
      <c r="B79" s="921"/>
      <c r="C79" s="922"/>
      <c r="D79" s="923"/>
      <c r="E79" s="923"/>
      <c r="F79" s="923"/>
      <c r="G79" s="923"/>
    </row>
    <row r="80" spans="1:7" ht="12.75">
      <c r="A80" s="921"/>
      <c r="B80" s="921"/>
      <c r="C80" s="922"/>
      <c r="D80" s="923"/>
      <c r="E80" s="923"/>
      <c r="F80" s="923"/>
      <c r="G80" s="923"/>
    </row>
    <row r="81" spans="1:7" ht="12.75">
      <c r="A81" s="921"/>
      <c r="B81" s="921"/>
      <c r="C81" s="922"/>
      <c r="D81" s="923"/>
      <c r="E81" s="923"/>
      <c r="F81" s="923"/>
      <c r="G81" s="923"/>
    </row>
    <row r="82" spans="1:7" ht="12.75">
      <c r="A82" s="921"/>
      <c r="B82" s="921"/>
      <c r="C82" s="922"/>
      <c r="D82" s="923"/>
      <c r="E82" s="923"/>
      <c r="F82" s="923"/>
      <c r="G82" s="923"/>
    </row>
    <row r="83" spans="1:7" ht="12.75">
      <c r="A83" s="921"/>
      <c r="B83" s="921"/>
      <c r="C83" s="922"/>
      <c r="D83" s="923"/>
      <c r="E83" s="923"/>
      <c r="F83" s="923"/>
      <c r="G83" s="923"/>
    </row>
    <row r="84" spans="1:7" ht="12.75">
      <c r="A84" s="921"/>
      <c r="B84" s="921"/>
      <c r="C84" s="922"/>
      <c r="D84" s="923"/>
      <c r="E84" s="923"/>
      <c r="F84" s="923"/>
      <c r="G84" s="923"/>
    </row>
    <row r="85" spans="1:7" ht="12.75">
      <c r="A85" s="921"/>
      <c r="B85" s="921"/>
      <c r="C85" s="922"/>
      <c r="D85" s="923"/>
      <c r="E85" s="923"/>
      <c r="F85" s="923"/>
      <c r="G85" s="923"/>
    </row>
    <row r="86" spans="1:7" ht="12.75">
      <c r="A86" s="921"/>
      <c r="B86" s="921"/>
      <c r="C86" s="922"/>
      <c r="D86" s="923"/>
      <c r="E86" s="923"/>
      <c r="F86" s="923"/>
      <c r="G86" s="923"/>
    </row>
    <row r="87" spans="1:7" ht="12.75">
      <c r="A87" s="921"/>
      <c r="B87" s="921"/>
      <c r="C87" s="922"/>
      <c r="D87" s="923"/>
      <c r="E87" s="923"/>
      <c r="F87" s="923"/>
      <c r="G87" s="923"/>
    </row>
    <row r="88" spans="1:7" ht="12.75">
      <c r="A88" s="921"/>
      <c r="B88" s="921"/>
      <c r="C88" s="922"/>
      <c r="D88" s="923"/>
      <c r="E88" s="923"/>
      <c r="F88" s="923"/>
      <c r="G88" s="923"/>
    </row>
    <row r="89" spans="1:7" ht="12.75">
      <c r="A89" s="921"/>
      <c r="B89" s="921"/>
      <c r="C89" s="922"/>
      <c r="D89" s="923"/>
      <c r="E89" s="923"/>
      <c r="F89" s="923"/>
      <c r="G89" s="923"/>
    </row>
    <row r="90" spans="1:7" ht="12.75">
      <c r="A90" s="921"/>
      <c r="B90" s="921"/>
      <c r="C90" s="922"/>
      <c r="D90" s="923"/>
      <c r="E90" s="923"/>
      <c r="F90" s="923"/>
      <c r="G90" s="923"/>
    </row>
    <row r="91" spans="1:7" ht="12.75">
      <c r="A91" s="921"/>
      <c r="B91" s="921"/>
      <c r="C91" s="922"/>
      <c r="D91" s="923"/>
      <c r="E91" s="923"/>
      <c r="F91" s="923"/>
      <c r="G91" s="923"/>
    </row>
    <row r="92" spans="1:7" ht="12.75">
      <c r="A92" s="921"/>
      <c r="B92" s="921"/>
      <c r="C92" s="922"/>
      <c r="D92" s="923"/>
      <c r="E92" s="923"/>
      <c r="F92" s="923"/>
      <c r="G92" s="923"/>
    </row>
    <row r="93" spans="1:7" ht="12.75">
      <c r="A93" s="921"/>
      <c r="B93" s="921"/>
      <c r="C93" s="922"/>
      <c r="D93" s="923"/>
      <c r="E93" s="923"/>
      <c r="F93" s="923"/>
      <c r="G93" s="923"/>
    </row>
    <row r="94" spans="1:7" ht="12.75">
      <c r="A94" s="921"/>
      <c r="B94" s="921"/>
      <c r="C94" s="922"/>
      <c r="D94" s="923"/>
      <c r="E94" s="923"/>
      <c r="F94" s="923"/>
      <c r="G94" s="923"/>
    </row>
    <row r="95" spans="1:7" ht="12.75">
      <c r="A95" s="921"/>
      <c r="B95" s="921"/>
      <c r="C95" s="922"/>
      <c r="D95" s="923"/>
      <c r="E95" s="923"/>
      <c r="F95" s="923"/>
      <c r="G95" s="923"/>
    </row>
    <row r="96" spans="1:7" ht="12.75">
      <c r="A96" s="921"/>
      <c r="B96" s="921"/>
      <c r="C96" s="922"/>
      <c r="D96" s="923"/>
      <c r="E96" s="923"/>
      <c r="F96" s="923"/>
      <c r="G96" s="923"/>
    </row>
    <row r="97" spans="1:7" ht="12.75">
      <c r="A97" s="921"/>
      <c r="B97" s="921"/>
      <c r="C97" s="922"/>
      <c r="D97" s="923"/>
      <c r="E97" s="923"/>
      <c r="F97" s="923"/>
      <c r="G97" s="923"/>
    </row>
    <row r="98" spans="1:7" ht="12.75">
      <c r="A98" s="921"/>
      <c r="B98" s="921"/>
      <c r="C98" s="922"/>
      <c r="D98" s="923"/>
      <c r="E98" s="923"/>
      <c r="F98" s="923"/>
      <c r="G98" s="923"/>
    </row>
    <row r="99" spans="1:7" ht="12.75">
      <c r="A99" s="921"/>
      <c r="B99" s="921"/>
      <c r="C99" s="922"/>
      <c r="D99" s="923"/>
      <c r="E99" s="923"/>
      <c r="F99" s="923"/>
      <c r="G99" s="923"/>
    </row>
    <row r="100" spans="1:7" ht="12.75">
      <c r="A100" s="921"/>
      <c r="B100" s="921"/>
      <c r="C100" s="922"/>
      <c r="D100" s="923"/>
      <c r="E100" s="923"/>
      <c r="F100" s="923"/>
      <c r="G100" s="923"/>
    </row>
    <row r="101" spans="1:7" ht="12.75">
      <c r="A101" s="921"/>
      <c r="B101" s="921"/>
      <c r="C101" s="922"/>
      <c r="D101" s="923"/>
      <c r="E101" s="923"/>
      <c r="F101" s="923"/>
      <c r="G101" s="923"/>
    </row>
    <row r="102" spans="1:7" ht="12.75">
      <c r="A102" s="921"/>
      <c r="B102" s="921"/>
      <c r="C102" s="922"/>
      <c r="D102" s="923"/>
      <c r="E102" s="923"/>
      <c r="F102" s="923"/>
      <c r="G102" s="923"/>
    </row>
    <row r="103" spans="1:7" ht="12.75">
      <c r="A103" s="921"/>
      <c r="B103" s="921"/>
      <c r="C103" s="922"/>
      <c r="D103" s="923"/>
      <c r="E103" s="923"/>
      <c r="F103" s="923"/>
      <c r="G103" s="923"/>
    </row>
    <row r="104" spans="1:7" ht="12.75">
      <c r="A104" s="921"/>
      <c r="B104" s="921"/>
      <c r="C104" s="922"/>
      <c r="D104" s="923"/>
      <c r="E104" s="923"/>
      <c r="F104" s="923"/>
      <c r="G104" s="923"/>
    </row>
    <row r="105" spans="1:7" ht="12.75">
      <c r="A105" s="921"/>
      <c r="B105" s="921"/>
      <c r="C105" s="922"/>
      <c r="D105" s="923"/>
      <c r="E105" s="923"/>
      <c r="F105" s="923"/>
      <c r="G105" s="923"/>
    </row>
    <row r="106" spans="1:7" ht="12.75">
      <c r="A106" s="921"/>
      <c r="B106" s="921"/>
      <c r="C106" s="922"/>
      <c r="D106" s="923"/>
      <c r="E106" s="923"/>
      <c r="F106" s="923"/>
      <c r="G106" s="923"/>
    </row>
    <row r="107" spans="1:7" ht="12.75">
      <c r="A107" s="921"/>
      <c r="B107" s="921"/>
      <c r="C107" s="922"/>
      <c r="D107" s="923"/>
      <c r="E107" s="923"/>
      <c r="F107" s="923"/>
      <c r="G107" s="923"/>
    </row>
    <row r="108" spans="1:7" ht="12.75">
      <c r="A108" s="921"/>
      <c r="B108" s="921"/>
      <c r="C108" s="922"/>
      <c r="D108" s="923"/>
      <c r="E108" s="923"/>
      <c r="F108" s="923"/>
      <c r="G108" s="923"/>
    </row>
    <row r="109" spans="1:7" ht="12.75">
      <c r="A109" s="921"/>
      <c r="B109" s="921"/>
      <c r="C109" s="922"/>
      <c r="D109" s="923"/>
      <c r="E109" s="923"/>
      <c r="F109" s="923"/>
      <c r="G109" s="923"/>
    </row>
    <row r="110" spans="1:7" ht="12.75">
      <c r="A110" s="921"/>
      <c r="B110" s="921"/>
      <c r="C110" s="922"/>
      <c r="D110" s="923"/>
      <c r="E110" s="923"/>
      <c r="F110" s="923"/>
      <c r="G110" s="923"/>
    </row>
    <row r="111" spans="1:7" ht="12.75">
      <c r="A111" s="921"/>
      <c r="B111" s="921"/>
      <c r="C111" s="922"/>
      <c r="D111" s="923"/>
      <c r="E111" s="923"/>
      <c r="F111" s="923"/>
      <c r="G111" s="923"/>
    </row>
    <row r="112" spans="1:7" ht="12.75">
      <c r="A112" s="921"/>
      <c r="B112" s="921"/>
      <c r="C112" s="922"/>
      <c r="D112" s="923"/>
      <c r="E112" s="923"/>
      <c r="F112" s="923"/>
      <c r="G112" s="923"/>
    </row>
    <row r="113" spans="1:7" ht="12.75">
      <c r="A113" s="921"/>
      <c r="B113" s="921"/>
      <c r="C113" s="922"/>
      <c r="D113" s="923"/>
      <c r="E113" s="923"/>
      <c r="F113" s="923"/>
      <c r="G113" s="923"/>
    </row>
    <row r="114" spans="1:7" ht="12.75">
      <c r="A114" s="921"/>
      <c r="B114" s="921"/>
      <c r="C114" s="922"/>
      <c r="D114" s="923"/>
      <c r="E114" s="923"/>
      <c r="F114" s="923"/>
      <c r="G114" s="923"/>
    </row>
    <row r="115" spans="1:7" ht="12.75">
      <c r="A115" s="921"/>
      <c r="B115" s="921"/>
      <c r="C115" s="922"/>
      <c r="D115" s="923"/>
      <c r="E115" s="923"/>
      <c r="F115" s="923"/>
      <c r="G115" s="923"/>
    </row>
    <row r="116" spans="1:7" ht="12.75">
      <c r="A116" s="921"/>
      <c r="B116" s="921"/>
      <c r="C116" s="922"/>
      <c r="D116" s="923"/>
      <c r="E116" s="923"/>
      <c r="F116" s="923"/>
      <c r="G116" s="923"/>
    </row>
    <row r="117" spans="1:7" ht="12.75">
      <c r="A117" s="921"/>
      <c r="B117" s="921"/>
      <c r="C117" s="922"/>
      <c r="D117" s="923"/>
      <c r="E117" s="923"/>
      <c r="F117" s="923"/>
      <c r="G117" s="923"/>
    </row>
    <row r="118" spans="1:7" ht="12.75">
      <c r="A118" s="921"/>
      <c r="B118" s="921"/>
      <c r="C118" s="922"/>
      <c r="D118" s="923"/>
      <c r="E118" s="923"/>
      <c r="F118" s="923"/>
      <c r="G118" s="923"/>
    </row>
    <row r="119" spans="1:7" ht="12.75">
      <c r="A119" s="921"/>
      <c r="B119" s="921"/>
      <c r="C119" s="922"/>
      <c r="D119" s="923"/>
      <c r="E119" s="923"/>
      <c r="F119" s="923"/>
      <c r="G119" s="923"/>
    </row>
    <row r="120" spans="1:7" ht="12.75">
      <c r="A120" s="921"/>
      <c r="B120" s="921"/>
      <c r="C120" s="922"/>
      <c r="D120" s="923"/>
      <c r="E120" s="923"/>
      <c r="F120" s="923"/>
      <c r="G120" s="923"/>
    </row>
    <row r="121" spans="1:7" ht="12.75">
      <c r="A121" s="921"/>
      <c r="B121" s="921"/>
      <c r="C121" s="922"/>
      <c r="D121" s="923"/>
      <c r="E121" s="923"/>
      <c r="F121" s="923"/>
      <c r="G121" s="923"/>
    </row>
    <row r="122" spans="1:7" ht="12.75">
      <c r="A122" s="921"/>
      <c r="B122" s="921"/>
      <c r="C122" s="922"/>
      <c r="D122" s="923"/>
      <c r="E122" s="923"/>
      <c r="F122" s="923"/>
      <c r="G122" s="923"/>
    </row>
    <row r="123" spans="1:7" ht="12.75">
      <c r="A123" s="921"/>
      <c r="B123" s="921"/>
      <c r="C123" s="922"/>
      <c r="D123" s="923"/>
      <c r="E123" s="923"/>
      <c r="F123" s="923"/>
      <c r="G123" s="923"/>
    </row>
    <row r="124" spans="1:7" ht="12.75">
      <c r="A124" s="921"/>
      <c r="B124" s="921"/>
      <c r="C124" s="922"/>
      <c r="D124" s="923"/>
      <c r="E124" s="923"/>
      <c r="F124" s="923"/>
      <c r="G124" s="923"/>
    </row>
    <row r="125" spans="1:7" ht="12.75">
      <c r="A125" s="921"/>
      <c r="B125" s="921"/>
      <c r="C125" s="922"/>
      <c r="D125" s="923"/>
      <c r="E125" s="923"/>
      <c r="F125" s="923"/>
      <c r="G125" s="923"/>
    </row>
    <row r="126" spans="1:7" ht="12.75">
      <c r="A126" s="921"/>
      <c r="B126" s="921"/>
      <c r="C126" s="922"/>
      <c r="D126" s="923"/>
      <c r="E126" s="923"/>
      <c r="F126" s="923"/>
      <c r="G126" s="923"/>
    </row>
    <row r="127" spans="1:7" ht="12.75">
      <c r="A127" s="921"/>
      <c r="B127" s="921"/>
      <c r="C127" s="922"/>
      <c r="D127" s="923"/>
      <c r="E127" s="923"/>
      <c r="F127" s="923"/>
      <c r="G127" s="923"/>
    </row>
    <row r="128" spans="1:7" ht="12.75">
      <c r="A128" s="921"/>
      <c r="B128" s="921"/>
      <c r="C128" s="922"/>
      <c r="D128" s="923"/>
      <c r="E128" s="923"/>
      <c r="F128" s="923"/>
      <c r="G128" s="923"/>
    </row>
    <row r="129" spans="1:7" ht="12.75">
      <c r="A129" s="921"/>
      <c r="B129" s="921"/>
      <c r="C129" s="922"/>
      <c r="D129" s="923"/>
      <c r="E129" s="923"/>
      <c r="F129" s="923"/>
      <c r="G129" s="923"/>
    </row>
    <row r="130" spans="1:7" ht="12.75">
      <c r="A130" s="921"/>
      <c r="B130" s="921"/>
      <c r="C130" s="922"/>
      <c r="D130" s="923"/>
      <c r="E130" s="923"/>
      <c r="F130" s="923"/>
      <c r="G130" s="923"/>
    </row>
    <row r="131" spans="1:7" ht="12.75">
      <c r="A131" s="921"/>
      <c r="B131" s="921"/>
      <c r="C131" s="922"/>
      <c r="D131" s="923"/>
      <c r="E131" s="923"/>
      <c r="F131" s="923"/>
      <c r="G131" s="923"/>
    </row>
    <row r="132" spans="1:7" ht="12.75">
      <c r="A132" s="921"/>
      <c r="B132" s="921"/>
      <c r="C132" s="922"/>
      <c r="D132" s="923"/>
      <c r="E132" s="923"/>
      <c r="F132" s="923"/>
      <c r="G132" s="923"/>
    </row>
    <row r="133" spans="1:7" ht="12.75">
      <c r="A133" s="921"/>
      <c r="B133" s="921"/>
      <c r="C133" s="922"/>
      <c r="D133" s="923"/>
      <c r="E133" s="923"/>
      <c r="F133" s="923"/>
      <c r="G133" s="923"/>
    </row>
    <row r="134" spans="1:7" ht="12.75">
      <c r="A134" s="921"/>
      <c r="B134" s="921"/>
      <c r="C134" s="922"/>
      <c r="D134" s="923"/>
      <c r="E134" s="923"/>
      <c r="F134" s="923"/>
      <c r="G134" s="923"/>
    </row>
    <row r="135" spans="1:7" ht="12.75">
      <c r="A135" s="921"/>
      <c r="B135" s="921"/>
      <c r="C135" s="922"/>
      <c r="D135" s="923"/>
      <c r="E135" s="923"/>
      <c r="F135" s="923"/>
      <c r="G135" s="923"/>
    </row>
    <row r="136" spans="1:7" ht="12.75">
      <c r="A136" s="921"/>
      <c r="B136" s="921"/>
      <c r="C136" s="922"/>
      <c r="D136" s="923"/>
      <c r="E136" s="923"/>
      <c r="F136" s="923"/>
      <c r="G136" s="923"/>
    </row>
    <row r="137" spans="1:7" ht="12.75">
      <c r="A137" s="921"/>
      <c r="B137" s="921"/>
      <c r="C137" s="922"/>
      <c r="D137" s="923"/>
      <c r="E137" s="923"/>
      <c r="F137" s="923"/>
      <c r="G137" s="923"/>
    </row>
    <row r="138" spans="1:7" ht="12.75">
      <c r="A138" s="921"/>
      <c r="B138" s="921"/>
      <c r="C138" s="922"/>
      <c r="D138" s="923"/>
      <c r="E138" s="923"/>
      <c r="F138" s="923"/>
      <c r="G138" s="923"/>
    </row>
    <row r="139" spans="1:7" ht="12.75">
      <c r="A139" s="921"/>
      <c r="B139" s="921"/>
      <c r="C139" s="922"/>
      <c r="D139" s="923"/>
      <c r="E139" s="923"/>
      <c r="F139" s="923"/>
      <c r="G139" s="923"/>
    </row>
    <row r="140" spans="1:7" ht="12.75">
      <c r="A140" s="921"/>
      <c r="B140" s="921"/>
      <c r="C140" s="922"/>
      <c r="D140" s="923"/>
      <c r="E140" s="923"/>
      <c r="F140" s="923"/>
      <c r="G140" s="923"/>
    </row>
    <row r="141" spans="1:7" ht="12.75">
      <c r="A141" s="921"/>
      <c r="B141" s="921"/>
      <c r="C141" s="922"/>
      <c r="D141" s="923"/>
      <c r="E141" s="923"/>
      <c r="F141" s="923"/>
      <c r="G141" s="923"/>
    </row>
    <row r="142" spans="1:7" ht="12.75">
      <c r="A142" s="921"/>
      <c r="B142" s="921"/>
      <c r="C142" s="922"/>
      <c r="D142" s="923"/>
      <c r="E142" s="923"/>
      <c r="F142" s="923"/>
      <c r="G142" s="923"/>
    </row>
    <row r="143" spans="1:7" ht="12.75">
      <c r="A143" s="921"/>
      <c r="B143" s="921"/>
      <c r="C143" s="922"/>
      <c r="D143" s="923"/>
      <c r="E143" s="923"/>
      <c r="F143" s="923"/>
      <c r="G143" s="923"/>
    </row>
    <row r="144" spans="1:7" ht="12.75">
      <c r="A144" s="921"/>
      <c r="B144" s="921"/>
      <c r="C144" s="922"/>
      <c r="D144" s="923"/>
      <c r="E144" s="923"/>
      <c r="F144" s="923"/>
      <c r="G144" s="923"/>
    </row>
    <row r="145" spans="1:7" ht="12.75">
      <c r="A145" s="921"/>
      <c r="B145" s="921"/>
      <c r="C145" s="922"/>
      <c r="D145" s="923"/>
      <c r="E145" s="923"/>
      <c r="F145" s="923"/>
      <c r="G145" s="923"/>
    </row>
    <row r="146" spans="1:7" ht="12.75">
      <c r="A146" s="921"/>
      <c r="B146" s="921"/>
      <c r="C146" s="922"/>
      <c r="D146" s="923"/>
      <c r="E146" s="923"/>
      <c r="F146" s="923"/>
      <c r="G146" s="923"/>
    </row>
    <row r="147" spans="1:7" ht="12.75">
      <c r="A147" s="921"/>
      <c r="B147" s="921"/>
      <c r="C147" s="922"/>
      <c r="D147" s="923"/>
      <c r="E147" s="923"/>
      <c r="F147" s="923"/>
      <c r="G147" s="923"/>
    </row>
    <row r="148" spans="1:7" ht="12.75">
      <c r="A148" s="921"/>
      <c r="B148" s="921"/>
      <c r="C148" s="922"/>
      <c r="D148" s="923"/>
      <c r="E148" s="923"/>
      <c r="F148" s="923"/>
      <c r="G148" s="923"/>
    </row>
    <row r="149" spans="1:7" ht="12.75">
      <c r="A149" s="921"/>
      <c r="B149" s="921"/>
      <c r="C149" s="922"/>
      <c r="D149" s="923"/>
      <c r="E149" s="923"/>
      <c r="F149" s="923"/>
      <c r="G149" s="923"/>
    </row>
    <row r="150" spans="1:7" ht="12.75">
      <c r="A150" s="921"/>
      <c r="B150" s="921"/>
      <c r="C150" s="922"/>
      <c r="D150" s="923"/>
      <c r="E150" s="923"/>
      <c r="F150" s="923"/>
      <c r="G150" s="923"/>
    </row>
    <row r="151" spans="1:7" ht="12.75">
      <c r="A151" s="921"/>
      <c r="B151" s="921"/>
      <c r="C151" s="922"/>
      <c r="D151" s="923"/>
      <c r="E151" s="923"/>
      <c r="F151" s="923"/>
      <c r="G151" s="923"/>
    </row>
    <row r="152" spans="1:7" ht="12.75">
      <c r="A152" s="921"/>
      <c r="B152" s="921"/>
      <c r="C152" s="922"/>
      <c r="D152" s="923"/>
      <c r="E152" s="923"/>
      <c r="F152" s="923"/>
      <c r="G152" s="923"/>
    </row>
    <row r="153" spans="1:7" ht="12.75">
      <c r="A153" s="921"/>
      <c r="B153" s="921"/>
      <c r="C153" s="922"/>
      <c r="D153" s="923"/>
      <c r="E153" s="923"/>
      <c r="F153" s="923"/>
      <c r="G153" s="923"/>
    </row>
    <row r="154" spans="1:7" ht="12.75">
      <c r="A154" s="921"/>
      <c r="B154" s="921"/>
      <c r="C154" s="922"/>
      <c r="D154" s="923"/>
      <c r="E154" s="923"/>
      <c r="F154" s="923"/>
      <c r="G154" s="923"/>
    </row>
    <row r="155" spans="1:7" ht="12.75">
      <c r="A155" s="921"/>
      <c r="B155" s="921"/>
      <c r="C155" s="922"/>
      <c r="D155" s="923"/>
      <c r="E155" s="923"/>
      <c r="F155" s="923"/>
      <c r="G155" s="923"/>
    </row>
    <row r="156" spans="1:7" ht="12.75">
      <c r="A156" s="921"/>
      <c r="B156" s="921"/>
      <c r="C156" s="922"/>
      <c r="D156" s="923"/>
      <c r="E156" s="923"/>
      <c r="F156" s="923"/>
      <c r="G156" s="923"/>
    </row>
    <row r="157" spans="1:7" ht="12.75">
      <c r="A157" s="921"/>
      <c r="B157" s="921"/>
      <c r="C157" s="922"/>
      <c r="D157" s="923"/>
      <c r="E157" s="923"/>
      <c r="F157" s="923"/>
      <c r="G157" s="923"/>
    </row>
    <row r="158" spans="1:7" ht="12.75">
      <c r="A158" s="921"/>
      <c r="B158" s="921"/>
      <c r="C158" s="922"/>
      <c r="D158" s="923"/>
      <c r="E158" s="923"/>
      <c r="F158" s="923"/>
      <c r="G158" s="923"/>
    </row>
    <row r="159" spans="1:7" ht="12.75">
      <c r="A159" s="921"/>
      <c r="B159" s="921"/>
      <c r="C159" s="922"/>
      <c r="D159" s="923"/>
      <c r="E159" s="923"/>
      <c r="F159" s="923"/>
      <c r="G159" s="923"/>
    </row>
    <row r="160" spans="1:3" ht="12.75">
      <c r="A160" s="921"/>
      <c r="B160" s="921"/>
      <c r="C160" s="922"/>
    </row>
    <row r="161" spans="1:3" ht="12.75">
      <c r="A161" s="921"/>
      <c r="B161" s="921"/>
      <c r="C161" s="922"/>
    </row>
    <row r="162" spans="1:3" ht="12.75">
      <c r="A162" s="921"/>
      <c r="B162" s="921"/>
      <c r="C162" s="922"/>
    </row>
    <row r="163" spans="1:3" ht="12.75">
      <c r="A163" s="921"/>
      <c r="B163" s="921"/>
      <c r="C163" s="922"/>
    </row>
    <row r="164" spans="1:3" ht="12.75">
      <c r="A164" s="921"/>
      <c r="B164" s="921"/>
      <c r="C164" s="922"/>
    </row>
    <row r="165" spans="1:3" ht="12.75">
      <c r="A165" s="921"/>
      <c r="B165" s="921"/>
      <c r="C165" s="922"/>
    </row>
    <row r="166" spans="1:3" ht="12.75">
      <c r="A166" s="921"/>
      <c r="B166" s="921"/>
      <c r="C166" s="922"/>
    </row>
    <row r="167" spans="1:3" ht="12.75">
      <c r="A167" s="921"/>
      <c r="B167" s="921"/>
      <c r="C167" s="922"/>
    </row>
    <row r="168" spans="1:3" ht="12.75">
      <c r="A168" s="921"/>
      <c r="B168" s="921"/>
      <c r="C168" s="922"/>
    </row>
    <row r="169" spans="1:3" ht="12.75">
      <c r="A169" s="921"/>
      <c r="B169" s="921"/>
      <c r="C169" s="922"/>
    </row>
    <row r="170" spans="1:3" ht="12.75">
      <c r="A170" s="921"/>
      <c r="B170" s="921"/>
      <c r="C170" s="922"/>
    </row>
    <row r="171" spans="1:3" ht="12.75">
      <c r="A171" s="921"/>
      <c r="B171" s="921"/>
      <c r="C171" s="922"/>
    </row>
    <row r="172" spans="1:3" ht="12.75">
      <c r="A172" s="921"/>
      <c r="B172" s="921"/>
      <c r="C172" s="922"/>
    </row>
    <row r="173" spans="1:3" ht="12.75">
      <c r="A173" s="921"/>
      <c r="B173" s="921"/>
      <c r="C173" s="922"/>
    </row>
    <row r="174" spans="1:3" ht="12.75">
      <c r="A174" s="921"/>
      <c r="B174" s="921"/>
      <c r="C174" s="922"/>
    </row>
    <row r="175" spans="1:3" ht="12.75">
      <c r="A175" s="921"/>
      <c r="B175" s="921"/>
      <c r="C175" s="922"/>
    </row>
    <row r="176" spans="1:3" ht="12.75">
      <c r="A176" s="921"/>
      <c r="B176" s="921"/>
      <c r="C176" s="922"/>
    </row>
    <row r="177" spans="1:3" ht="12.75">
      <c r="A177" s="921"/>
      <c r="B177" s="921"/>
      <c r="C177" s="922"/>
    </row>
    <row r="178" spans="1:3" ht="12.75">
      <c r="A178" s="921"/>
      <c r="B178" s="921"/>
      <c r="C178" s="922"/>
    </row>
    <row r="179" spans="1:3" ht="12.75">
      <c r="A179" s="921"/>
      <c r="B179" s="921"/>
      <c r="C179" s="922"/>
    </row>
    <row r="180" spans="1:3" ht="12.75">
      <c r="A180" s="921"/>
      <c r="B180" s="921"/>
      <c r="C180" s="922"/>
    </row>
    <row r="181" spans="1:3" ht="12.75">
      <c r="A181" s="921"/>
      <c r="B181" s="921"/>
      <c r="C181" s="922"/>
    </row>
    <row r="182" spans="1:3" ht="12.75">
      <c r="A182" s="921"/>
      <c r="B182" s="921"/>
      <c r="C182" s="922"/>
    </row>
    <row r="183" spans="1:3" ht="12.75">
      <c r="A183" s="921"/>
      <c r="B183" s="921"/>
      <c r="C183" s="922"/>
    </row>
    <row r="184" spans="1:3" ht="12.75">
      <c r="A184" s="921"/>
      <c r="B184" s="921"/>
      <c r="C184" s="922"/>
    </row>
    <row r="185" spans="1:3" ht="12.75">
      <c r="A185" s="921"/>
      <c r="B185" s="921"/>
      <c r="C185" s="922"/>
    </row>
    <row r="186" spans="1:3" ht="12.75">
      <c r="A186" s="921"/>
      <c r="B186" s="921"/>
      <c r="C186" s="922"/>
    </row>
    <row r="187" spans="1:2" ht="12.75">
      <c r="A187" s="921"/>
      <c r="B187" s="921"/>
    </row>
  </sheetData>
  <mergeCells count="2">
    <mergeCell ref="A6:G6"/>
    <mergeCell ref="A7:G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IV16384"/>
    </sheetView>
  </sheetViews>
  <sheetFormatPr defaultColWidth="9.140625" defaultRowHeight="12.75"/>
  <cols>
    <col min="1" max="1" width="5.57421875" style="1" customWidth="1"/>
    <col min="2" max="2" width="7.7109375" style="1" customWidth="1"/>
    <col min="3" max="3" width="5.7109375" style="5" customWidth="1"/>
    <col min="4" max="4" width="33.7109375" style="69" customWidth="1"/>
    <col min="5" max="5" width="12.28125" style="928" customWidth="1"/>
    <col min="6" max="6" width="12.00390625" style="925" customWidth="1"/>
    <col min="7" max="7" width="11.421875" style="7" customWidth="1"/>
    <col min="8" max="12" width="10.421875" style="1" customWidth="1"/>
    <col min="13" max="16384" width="9.140625" style="1" customWidth="1"/>
  </cols>
  <sheetData>
    <row r="1" spans="4:6" ht="12.75" customHeight="1">
      <c r="D1" s="924" t="s">
        <v>290</v>
      </c>
      <c r="E1" s="924"/>
      <c r="F1" s="7" t="s">
        <v>543</v>
      </c>
    </row>
    <row r="2" spans="4:6" ht="12.75" customHeight="1">
      <c r="D2" s="924" t="s">
        <v>292</v>
      </c>
      <c r="E2" s="924"/>
      <c r="F2" s="7" t="s">
        <v>293</v>
      </c>
    </row>
    <row r="3" spans="4:8" ht="12.75" customHeight="1">
      <c r="D3" s="924" t="s">
        <v>544</v>
      </c>
      <c r="E3" s="924"/>
      <c r="F3" s="650" t="s">
        <v>545</v>
      </c>
      <c r="G3" s="650"/>
      <c r="H3" s="650"/>
    </row>
    <row r="4" spans="4:5" ht="12.75">
      <c r="D4" s="924"/>
      <c r="E4" s="924"/>
    </row>
    <row r="5" spans="1:12" ht="57.75" customHeight="1">
      <c r="A5" s="926" t="s">
        <v>546</v>
      </c>
      <c r="B5" s="926"/>
      <c r="C5" s="926"/>
      <c r="D5" s="926"/>
      <c r="E5" s="926"/>
      <c r="F5" s="926"/>
      <c r="G5" s="926"/>
      <c r="H5" s="926"/>
      <c r="I5" s="535"/>
      <c r="J5" s="535"/>
      <c r="K5" s="535"/>
      <c r="L5" s="535"/>
    </row>
    <row r="6" spans="5:12" ht="9" customHeight="1">
      <c r="E6" s="927"/>
      <c r="F6" s="927"/>
      <c r="G6" s="927"/>
      <c r="H6" s="927"/>
      <c r="I6" s="927"/>
      <c r="J6" s="927"/>
      <c r="K6" s="927"/>
      <c r="L6" s="927"/>
    </row>
    <row r="7" spans="8:12" ht="13.5" thickBot="1">
      <c r="H7" s="927" t="s">
        <v>8</v>
      </c>
      <c r="I7" s="927"/>
      <c r="J7" s="927"/>
      <c r="K7" s="927"/>
      <c r="L7" s="927"/>
    </row>
    <row r="8" spans="1:12" s="936" customFormat="1" ht="43.5" customHeight="1">
      <c r="A8" s="929" t="s">
        <v>9</v>
      </c>
      <c r="B8" s="930" t="s">
        <v>10</v>
      </c>
      <c r="C8" s="930" t="s">
        <v>11</v>
      </c>
      <c r="D8" s="931" t="s">
        <v>12</v>
      </c>
      <c r="E8" s="932" t="s">
        <v>298</v>
      </c>
      <c r="F8" s="932" t="s">
        <v>14</v>
      </c>
      <c r="G8" s="933" t="s">
        <v>15</v>
      </c>
      <c r="H8" s="934" t="s">
        <v>508</v>
      </c>
      <c r="I8" s="935"/>
      <c r="J8" s="935"/>
      <c r="K8" s="935"/>
      <c r="L8" s="935"/>
    </row>
    <row r="9" spans="1:12" s="944" customFormat="1" ht="12" thickBot="1">
      <c r="A9" s="937">
        <v>1</v>
      </c>
      <c r="B9" s="938">
        <v>2</v>
      </c>
      <c r="C9" s="938">
        <v>3</v>
      </c>
      <c r="D9" s="939">
        <v>4</v>
      </c>
      <c r="E9" s="940">
        <v>5</v>
      </c>
      <c r="F9" s="941">
        <v>6</v>
      </c>
      <c r="G9" s="940">
        <v>7</v>
      </c>
      <c r="H9" s="942">
        <v>8</v>
      </c>
      <c r="I9" s="943"/>
      <c r="J9" s="943"/>
      <c r="K9" s="943"/>
      <c r="L9" s="943"/>
    </row>
    <row r="10" spans="1:12" s="952" customFormat="1" ht="21" customHeight="1" thickBot="1">
      <c r="A10" s="945"/>
      <c r="B10" s="946"/>
      <c r="C10" s="946"/>
      <c r="D10" s="947" t="s">
        <v>547</v>
      </c>
      <c r="E10" s="948">
        <v>21055925</v>
      </c>
      <c r="F10" s="949">
        <f>F12</f>
        <v>1545</v>
      </c>
      <c r="G10" s="949">
        <f>G12</f>
        <v>0</v>
      </c>
      <c r="H10" s="950">
        <f>E10+F10-G10</f>
        <v>21057470</v>
      </c>
      <c r="I10" s="951"/>
      <c r="J10" s="951"/>
      <c r="K10" s="951"/>
      <c r="L10" s="951"/>
    </row>
    <row r="11" spans="1:8" s="630" customFormat="1" ht="30" customHeight="1">
      <c r="A11" s="953" t="s">
        <v>548</v>
      </c>
      <c r="B11" s="954"/>
      <c r="C11" s="954"/>
      <c r="D11" s="955" t="s">
        <v>549</v>
      </c>
      <c r="E11" s="956"/>
      <c r="F11" s="956"/>
      <c r="G11" s="957"/>
      <c r="H11" s="958"/>
    </row>
    <row r="12" spans="1:12" s="952" customFormat="1" ht="21" customHeight="1">
      <c r="A12" s="959">
        <v>851</v>
      </c>
      <c r="B12" s="960"/>
      <c r="C12" s="960"/>
      <c r="D12" s="723" t="s">
        <v>96</v>
      </c>
      <c r="E12" s="601">
        <v>2000</v>
      </c>
      <c r="F12" s="600">
        <f>F13</f>
        <v>1545</v>
      </c>
      <c r="G12" s="600">
        <f>G13</f>
        <v>0</v>
      </c>
      <c r="H12" s="961">
        <f>E12+F12-G12</f>
        <v>3545</v>
      </c>
      <c r="I12" s="951"/>
      <c r="J12" s="951"/>
      <c r="K12" s="951"/>
      <c r="L12" s="951"/>
    </row>
    <row r="13" spans="1:12" s="952" customFormat="1" ht="48" customHeight="1">
      <c r="A13" s="959"/>
      <c r="B13" s="960" t="s">
        <v>99</v>
      </c>
      <c r="C13" s="960"/>
      <c r="D13" s="723" t="s">
        <v>550</v>
      </c>
      <c r="E13" s="601">
        <v>2000</v>
      </c>
      <c r="F13" s="600">
        <f>F14</f>
        <v>1545</v>
      </c>
      <c r="G13" s="600">
        <f>G14</f>
        <v>0</v>
      </c>
      <c r="H13" s="961">
        <f>E13+F13-G13</f>
        <v>3545</v>
      </c>
      <c r="I13" s="951"/>
      <c r="J13" s="951"/>
      <c r="K13" s="951"/>
      <c r="L13" s="951"/>
    </row>
    <row r="14" spans="1:12" s="965" customFormat="1" ht="64.5" thickBot="1">
      <c r="A14" s="962"/>
      <c r="B14" s="608"/>
      <c r="C14" s="608" t="s">
        <v>101</v>
      </c>
      <c r="D14" s="720" t="s">
        <v>551</v>
      </c>
      <c r="E14" s="610">
        <v>2000</v>
      </c>
      <c r="F14" s="611">
        <v>1545</v>
      </c>
      <c r="G14" s="610">
        <v>0</v>
      </c>
      <c r="H14" s="963">
        <f>E14+F14-G14</f>
        <v>3545</v>
      </c>
      <c r="I14" s="964"/>
      <c r="J14" s="964"/>
      <c r="K14" s="964"/>
      <c r="L14" s="964"/>
    </row>
    <row r="15" spans="1:12" s="965" customFormat="1" ht="13.5" thickBot="1">
      <c r="A15" s="966"/>
      <c r="B15" s="967"/>
      <c r="C15" s="967"/>
      <c r="D15" s="968"/>
      <c r="E15" s="969"/>
      <c r="F15" s="970"/>
      <c r="G15" s="969"/>
      <c r="H15" s="971"/>
      <c r="I15" s="964"/>
      <c r="J15" s="964"/>
      <c r="K15" s="964"/>
      <c r="L15" s="964"/>
    </row>
    <row r="16" spans="1:8" s="978" customFormat="1" ht="31.5" customHeight="1" thickBot="1">
      <c r="A16" s="972"/>
      <c r="B16" s="973"/>
      <c r="C16" s="973"/>
      <c r="D16" s="974" t="s">
        <v>552</v>
      </c>
      <c r="E16" s="975">
        <v>21055925</v>
      </c>
      <c r="F16" s="976">
        <f>F18</f>
        <v>1545</v>
      </c>
      <c r="G16" s="976">
        <f>G18</f>
        <v>0</v>
      </c>
      <c r="H16" s="977">
        <f>E16+F16-G16</f>
        <v>21057470</v>
      </c>
    </row>
    <row r="17" spans="1:8" s="630" customFormat="1" ht="30" customHeight="1">
      <c r="A17" s="979" t="s">
        <v>548</v>
      </c>
      <c r="B17" s="980"/>
      <c r="C17" s="980"/>
      <c r="D17" s="955" t="s">
        <v>549</v>
      </c>
      <c r="E17" s="981"/>
      <c r="F17" s="981"/>
      <c r="G17" s="982"/>
      <c r="H17" s="983"/>
    </row>
    <row r="18" spans="1:12" s="952" customFormat="1" ht="21" customHeight="1">
      <c r="A18" s="959">
        <v>851</v>
      </c>
      <c r="B18" s="960"/>
      <c r="C18" s="960"/>
      <c r="D18" s="723" t="s">
        <v>96</v>
      </c>
      <c r="E18" s="601">
        <v>2000</v>
      </c>
      <c r="F18" s="600">
        <f>F19</f>
        <v>1545</v>
      </c>
      <c r="G18" s="600">
        <f>G19</f>
        <v>0</v>
      </c>
      <c r="H18" s="961">
        <f>E18+F18-G18</f>
        <v>3545</v>
      </c>
      <c r="I18" s="951"/>
      <c r="J18" s="951"/>
      <c r="K18" s="951"/>
      <c r="L18" s="951"/>
    </row>
    <row r="19" spans="1:12" s="952" customFormat="1" ht="48" customHeight="1">
      <c r="A19" s="959"/>
      <c r="B19" s="960" t="s">
        <v>99</v>
      </c>
      <c r="C19" s="960"/>
      <c r="D19" s="723" t="s">
        <v>550</v>
      </c>
      <c r="E19" s="601">
        <v>2000</v>
      </c>
      <c r="F19" s="600">
        <f>F20</f>
        <v>1545</v>
      </c>
      <c r="G19" s="600">
        <f>G20</f>
        <v>0</v>
      </c>
      <c r="H19" s="961">
        <f>E19+F19-G19</f>
        <v>3545</v>
      </c>
      <c r="I19" s="951"/>
      <c r="J19" s="951"/>
      <c r="K19" s="951"/>
      <c r="L19" s="951"/>
    </row>
    <row r="20" spans="1:8" s="3" customFormat="1" ht="21.75" customHeight="1" thickBot="1">
      <c r="A20" s="984"/>
      <c r="B20" s="985"/>
      <c r="C20" s="470" t="s">
        <v>265</v>
      </c>
      <c r="D20" s="986" t="s">
        <v>553</v>
      </c>
      <c r="E20" s="987">
        <v>2000</v>
      </c>
      <c r="F20" s="988">
        <v>1545</v>
      </c>
      <c r="G20" s="988">
        <v>0</v>
      </c>
      <c r="H20" s="989">
        <f>E20+F20-G20</f>
        <v>3545</v>
      </c>
    </row>
  </sheetData>
  <mergeCells count="4">
    <mergeCell ref="F3:H3"/>
    <mergeCell ref="A5:H5"/>
    <mergeCell ref="A11:C11"/>
    <mergeCell ref="A17:C1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D13" sqref="D13"/>
    </sheetView>
  </sheetViews>
  <sheetFormatPr defaultColWidth="9.140625" defaultRowHeight="12.75"/>
  <cols>
    <col min="1" max="1" width="5.57421875" style="1" customWidth="1"/>
    <col min="2" max="2" width="7.7109375" style="1" customWidth="1"/>
    <col min="3" max="3" width="5.7109375" style="5" customWidth="1"/>
    <col min="4" max="4" width="33.7109375" style="69" customWidth="1"/>
    <col min="5" max="5" width="12.28125" style="928" customWidth="1"/>
    <col min="6" max="6" width="12.00390625" style="925" customWidth="1"/>
    <col min="7" max="7" width="11.421875" style="7" customWidth="1"/>
    <col min="8" max="12" width="10.421875" style="1" customWidth="1"/>
    <col min="13" max="16384" width="9.140625" style="1" customWidth="1"/>
  </cols>
  <sheetData>
    <row r="1" spans="4:6" ht="12.75" customHeight="1">
      <c r="D1" s="924" t="s">
        <v>290</v>
      </c>
      <c r="E1" s="924"/>
      <c r="F1" s="7" t="s">
        <v>554</v>
      </c>
    </row>
    <row r="2" spans="4:6" ht="12.75" customHeight="1">
      <c r="D2" s="924" t="s">
        <v>292</v>
      </c>
      <c r="E2" s="924"/>
      <c r="F2" s="7" t="s">
        <v>293</v>
      </c>
    </row>
    <row r="3" spans="4:8" ht="12.75" customHeight="1">
      <c r="D3" s="924" t="s">
        <v>544</v>
      </c>
      <c r="E3" s="924"/>
      <c r="F3" s="650" t="s">
        <v>545</v>
      </c>
      <c r="G3" s="650"/>
      <c r="H3" s="650"/>
    </row>
    <row r="4" spans="4:5" ht="12.75">
      <c r="D4" s="924"/>
      <c r="E4" s="924"/>
    </row>
    <row r="5" spans="1:12" ht="57.75" customHeight="1">
      <c r="A5" s="926" t="s">
        <v>555</v>
      </c>
      <c r="B5" s="926"/>
      <c r="C5" s="926"/>
      <c r="D5" s="926"/>
      <c r="E5" s="926"/>
      <c r="F5" s="926"/>
      <c r="G5" s="926"/>
      <c r="H5" s="926"/>
      <c r="I5" s="535"/>
      <c r="J5" s="535"/>
      <c r="K5" s="535"/>
      <c r="L5" s="535"/>
    </row>
    <row r="6" spans="5:12" ht="9" customHeight="1">
      <c r="E6" s="927"/>
      <c r="F6" s="927"/>
      <c r="G6" s="927"/>
      <c r="H6" s="927"/>
      <c r="I6" s="927"/>
      <c r="J6" s="927"/>
      <c r="K6" s="927"/>
      <c r="L6" s="927"/>
    </row>
    <row r="7" spans="8:12" ht="13.5" thickBot="1">
      <c r="H7" s="927" t="s">
        <v>8</v>
      </c>
      <c r="I7" s="927"/>
      <c r="J7" s="927"/>
      <c r="K7" s="927"/>
      <c r="L7" s="927"/>
    </row>
    <row r="8" spans="1:12" s="936" customFormat="1" ht="43.5" customHeight="1">
      <c r="A8" s="929" t="s">
        <v>9</v>
      </c>
      <c r="B8" s="930" t="s">
        <v>10</v>
      </c>
      <c r="C8" s="930" t="s">
        <v>11</v>
      </c>
      <c r="D8" s="931" t="s">
        <v>12</v>
      </c>
      <c r="E8" s="932" t="s">
        <v>298</v>
      </c>
      <c r="F8" s="932" t="s">
        <v>14</v>
      </c>
      <c r="G8" s="933" t="s">
        <v>15</v>
      </c>
      <c r="H8" s="934" t="s">
        <v>508</v>
      </c>
      <c r="I8" s="935"/>
      <c r="J8" s="935"/>
      <c r="K8" s="935"/>
      <c r="L8" s="935"/>
    </row>
    <row r="9" spans="1:12" s="944" customFormat="1" ht="12" thickBot="1">
      <c r="A9" s="937">
        <v>1</v>
      </c>
      <c r="B9" s="938">
        <v>2</v>
      </c>
      <c r="C9" s="938">
        <v>3</v>
      </c>
      <c r="D9" s="939">
        <v>4</v>
      </c>
      <c r="E9" s="940">
        <v>5</v>
      </c>
      <c r="F9" s="941">
        <v>6</v>
      </c>
      <c r="G9" s="940">
        <v>7</v>
      </c>
      <c r="H9" s="942">
        <v>8</v>
      </c>
      <c r="I9" s="943"/>
      <c r="J9" s="943"/>
      <c r="K9" s="943"/>
      <c r="L9" s="943"/>
    </row>
    <row r="10" spans="1:12" s="952" customFormat="1" ht="21" customHeight="1" thickBot="1">
      <c r="A10" s="945"/>
      <c r="B10" s="946"/>
      <c r="C10" s="946"/>
      <c r="D10" s="947" t="s">
        <v>552</v>
      </c>
      <c r="E10" s="948">
        <v>1700502</v>
      </c>
      <c r="F10" s="949">
        <f>F12</f>
        <v>0</v>
      </c>
      <c r="G10" s="949">
        <f>G12</f>
        <v>502</v>
      </c>
      <c r="H10" s="950">
        <f>E10+F10-G10</f>
        <v>1700000</v>
      </c>
      <c r="I10" s="951"/>
      <c r="J10" s="951"/>
      <c r="K10" s="951"/>
      <c r="L10" s="951"/>
    </row>
    <row r="11" spans="1:8" s="630" customFormat="1" ht="30" customHeight="1">
      <c r="A11" s="979" t="s">
        <v>548</v>
      </c>
      <c r="B11" s="980"/>
      <c r="C11" s="980"/>
      <c r="D11" s="955" t="s">
        <v>549</v>
      </c>
      <c r="E11" s="981"/>
      <c r="F11" s="981"/>
      <c r="G11" s="982"/>
      <c r="H11" s="983"/>
    </row>
    <row r="12" spans="1:12" s="952" customFormat="1" ht="21" customHeight="1">
      <c r="A12" s="959">
        <v>851</v>
      </c>
      <c r="B12" s="960"/>
      <c r="C12" s="960"/>
      <c r="D12" s="723" t="s">
        <v>96</v>
      </c>
      <c r="E12" s="601">
        <v>502</v>
      </c>
      <c r="F12" s="600">
        <f>F13</f>
        <v>0</v>
      </c>
      <c r="G12" s="600">
        <f>G13</f>
        <v>502</v>
      </c>
      <c r="H12" s="961">
        <f>E12+F12-G12</f>
        <v>0</v>
      </c>
      <c r="I12" s="951"/>
      <c r="J12" s="951"/>
      <c r="K12" s="951"/>
      <c r="L12" s="951"/>
    </row>
    <row r="13" spans="1:12" s="952" customFormat="1" ht="48" customHeight="1">
      <c r="A13" s="959"/>
      <c r="B13" s="960" t="s">
        <v>99</v>
      </c>
      <c r="C13" s="960"/>
      <c r="D13" s="723" t="s">
        <v>550</v>
      </c>
      <c r="E13" s="601">
        <v>502</v>
      </c>
      <c r="F13" s="600">
        <f>F14</f>
        <v>0</v>
      </c>
      <c r="G13" s="600">
        <f>G14</f>
        <v>502</v>
      </c>
      <c r="H13" s="961">
        <f>E13+F13-G13</f>
        <v>0</v>
      </c>
      <c r="I13" s="951"/>
      <c r="J13" s="951"/>
      <c r="K13" s="951"/>
      <c r="L13" s="951"/>
    </row>
    <row r="14" spans="1:12" s="965" customFormat="1" ht="21" customHeight="1" thickBot="1">
      <c r="A14" s="990"/>
      <c r="B14" s="991"/>
      <c r="C14" s="991" t="s">
        <v>265</v>
      </c>
      <c r="D14" s="992" t="s">
        <v>556</v>
      </c>
      <c r="E14" s="987">
        <v>502</v>
      </c>
      <c r="F14" s="993">
        <v>0</v>
      </c>
      <c r="G14" s="987">
        <v>502</v>
      </c>
      <c r="H14" s="994">
        <f>E14+F14-G14</f>
        <v>0</v>
      </c>
      <c r="I14" s="964"/>
      <c r="J14" s="964"/>
      <c r="K14" s="964"/>
      <c r="L14" s="964"/>
    </row>
  </sheetData>
  <mergeCells count="3">
    <mergeCell ref="F3:H3"/>
    <mergeCell ref="A5:H5"/>
    <mergeCell ref="A11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64"/>
  <sheetViews>
    <sheetView workbookViewId="0" topLeftCell="A1">
      <selection activeCell="A1" sqref="A1:IV16384"/>
    </sheetView>
  </sheetViews>
  <sheetFormatPr defaultColWidth="9.140625" defaultRowHeight="12.75"/>
  <cols>
    <col min="1" max="1" width="4.140625" style="339" customWidth="1"/>
    <col min="2" max="2" width="6.57421875" style="339" customWidth="1"/>
    <col min="3" max="3" width="34.57421875" style="339" customWidth="1"/>
    <col min="4" max="4" width="5.00390625" style="339" customWidth="1"/>
    <col min="5" max="5" width="13.28125" style="339" customWidth="1"/>
    <col min="6" max="6" width="9.421875" style="339" customWidth="1"/>
    <col min="7" max="7" width="10.28125" style="339" customWidth="1"/>
    <col min="8" max="8" width="12.57421875" style="339" customWidth="1"/>
    <col min="9" max="9" width="12.8515625" style="339" customWidth="1"/>
    <col min="10" max="10" width="9.140625" style="339" customWidth="1"/>
    <col min="11" max="11" width="8.8515625" style="339" customWidth="1"/>
    <col min="12" max="12" width="13.7109375" style="339" customWidth="1"/>
    <col min="13" max="16384" width="9.140625" style="339" customWidth="1"/>
  </cols>
  <sheetData>
    <row r="1" spans="10:11" ht="12.75">
      <c r="J1" s="7" t="s">
        <v>557</v>
      </c>
      <c r="K1" s="7"/>
    </row>
    <row r="2" spans="10:11" ht="13.5" customHeight="1">
      <c r="J2" s="7" t="s">
        <v>293</v>
      </c>
      <c r="K2" s="7"/>
    </row>
    <row r="3" spans="1:12" s="996" customFormat="1" ht="12.75">
      <c r="A3" s="995"/>
      <c r="J3" s="650" t="s">
        <v>558</v>
      </c>
      <c r="K3" s="650"/>
      <c r="L3" s="650"/>
    </row>
    <row r="4" spans="1:11" s="996" customFormat="1" ht="12.75">
      <c r="A4" s="995"/>
      <c r="K4" s="7"/>
    </row>
    <row r="5" spans="1:14" s="996" customFormat="1" ht="32.25" customHeight="1">
      <c r="A5" s="926" t="s">
        <v>559</v>
      </c>
      <c r="B5" s="926"/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97"/>
      <c r="N5" s="997"/>
    </row>
    <row r="6" s="996" customFormat="1" ht="9.75" customHeight="1">
      <c r="A6" s="995"/>
    </row>
    <row r="7" s="996" customFormat="1" ht="13.5" thickBot="1">
      <c r="L7" s="996" t="s">
        <v>8</v>
      </c>
    </row>
    <row r="8" spans="1:12" s="1003" customFormat="1" ht="12.75" customHeight="1">
      <c r="A8" s="998" t="s">
        <v>366</v>
      </c>
      <c r="B8" s="999" t="s">
        <v>560</v>
      </c>
      <c r="C8" s="1000" t="s">
        <v>561</v>
      </c>
      <c r="D8" s="1000" t="s">
        <v>374</v>
      </c>
      <c r="E8" s="1001" t="s">
        <v>562</v>
      </c>
      <c r="F8" s="1001" t="s">
        <v>563</v>
      </c>
      <c r="G8" s="1000" t="s">
        <v>564</v>
      </c>
      <c r="H8" s="1000"/>
      <c r="I8" s="1000"/>
      <c r="J8" s="1001" t="s">
        <v>565</v>
      </c>
      <c r="K8" s="1001" t="s">
        <v>566</v>
      </c>
      <c r="L8" s="1002" t="s">
        <v>567</v>
      </c>
    </row>
    <row r="9" spans="1:12" s="1003" customFormat="1" ht="12" customHeight="1">
      <c r="A9" s="1004"/>
      <c r="B9" s="1005"/>
      <c r="C9" s="1006"/>
      <c r="D9" s="1006"/>
      <c r="E9" s="1007"/>
      <c r="F9" s="1007"/>
      <c r="G9" s="1008" t="s">
        <v>568</v>
      </c>
      <c r="H9" s="1009" t="s">
        <v>569</v>
      </c>
      <c r="I9" s="1010"/>
      <c r="J9" s="1007"/>
      <c r="K9" s="1007"/>
      <c r="L9" s="1011"/>
    </row>
    <row r="10" spans="1:12" s="1003" customFormat="1" ht="12" customHeight="1">
      <c r="A10" s="1004"/>
      <c r="B10" s="1005"/>
      <c r="C10" s="1006"/>
      <c r="D10" s="1006"/>
      <c r="E10" s="1007"/>
      <c r="F10" s="1007"/>
      <c r="G10" s="1006"/>
      <c r="H10" s="1012" t="s">
        <v>570</v>
      </c>
      <c r="I10" s="1013" t="s">
        <v>569</v>
      </c>
      <c r="J10" s="1007"/>
      <c r="K10" s="1007"/>
      <c r="L10" s="1011"/>
    </row>
    <row r="11" spans="1:12" s="1003" customFormat="1" ht="12" customHeight="1">
      <c r="A11" s="1004"/>
      <c r="B11" s="1014"/>
      <c r="C11" s="1015"/>
      <c r="D11" s="1015"/>
      <c r="E11" s="1007"/>
      <c r="F11" s="1007"/>
      <c r="G11" s="1015"/>
      <c r="H11" s="1016"/>
      <c r="I11" s="1016" t="s">
        <v>571</v>
      </c>
      <c r="J11" s="1007"/>
      <c r="K11" s="1007"/>
      <c r="L11" s="1011"/>
    </row>
    <row r="12" spans="1:12" s="1022" customFormat="1" ht="31.5" customHeight="1" thickBot="1">
      <c r="A12" s="1017"/>
      <c r="B12" s="1018"/>
      <c r="C12" s="1019"/>
      <c r="D12" s="1019"/>
      <c r="E12" s="1020"/>
      <c r="F12" s="1020"/>
      <c r="G12" s="1019"/>
      <c r="H12" s="1019"/>
      <c r="I12" s="1020"/>
      <c r="J12" s="1020"/>
      <c r="K12" s="1020"/>
      <c r="L12" s="1021"/>
    </row>
    <row r="13" spans="1:12" s="346" customFormat="1" ht="14.25" thickBot="1">
      <c r="A13" s="1023">
        <v>1</v>
      </c>
      <c r="B13" s="1024">
        <v>2</v>
      </c>
      <c r="C13" s="1025">
        <v>3</v>
      </c>
      <c r="D13" s="1025">
        <v>4</v>
      </c>
      <c r="E13" s="1025">
        <v>5</v>
      </c>
      <c r="F13" s="1025">
        <v>6</v>
      </c>
      <c r="G13" s="1025">
        <v>7</v>
      </c>
      <c r="H13" s="1025">
        <v>8</v>
      </c>
      <c r="I13" s="1025">
        <v>9</v>
      </c>
      <c r="J13" s="1026">
        <v>10</v>
      </c>
      <c r="K13" s="1026">
        <v>11</v>
      </c>
      <c r="L13" s="1027">
        <v>12</v>
      </c>
    </row>
    <row r="14" spans="1:36" ht="12.75">
      <c r="A14" s="1028"/>
      <c r="B14" s="1029"/>
      <c r="C14" s="357"/>
      <c r="D14" s="361"/>
      <c r="E14" s="362"/>
      <c r="F14" s="362"/>
      <c r="G14" s="362"/>
      <c r="H14" s="362"/>
      <c r="I14" s="362"/>
      <c r="J14" s="336"/>
      <c r="K14" s="336"/>
      <c r="L14" s="465"/>
      <c r="M14" s="1030"/>
      <c r="N14" s="1030"/>
      <c r="O14" s="1030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  <c r="AA14" s="533"/>
      <c r="AB14" s="533"/>
      <c r="AC14" s="533"/>
      <c r="AD14" s="533"/>
      <c r="AE14" s="533"/>
      <c r="AF14" s="533"/>
      <c r="AG14" s="533"/>
      <c r="AH14" s="533"/>
      <c r="AI14" s="533"/>
      <c r="AJ14" s="533"/>
    </row>
    <row r="15" spans="1:36" s="341" customFormat="1" ht="12.75">
      <c r="A15" s="1031">
        <v>1</v>
      </c>
      <c r="B15" s="639" t="s">
        <v>19</v>
      </c>
      <c r="C15" s="435" t="s">
        <v>572</v>
      </c>
      <c r="D15" s="354" t="s">
        <v>384</v>
      </c>
      <c r="E15" s="355">
        <v>226678</v>
      </c>
      <c r="F15" s="355">
        <v>4502000</v>
      </c>
      <c r="G15" s="355">
        <v>4502000</v>
      </c>
      <c r="H15" s="355">
        <v>1641600</v>
      </c>
      <c r="I15" s="355">
        <v>1214600</v>
      </c>
      <c r="J15" s="1032">
        <v>0</v>
      </c>
      <c r="K15" s="1032">
        <v>0</v>
      </c>
      <c r="L15" s="1033">
        <v>226678</v>
      </c>
      <c r="M15" s="1034"/>
      <c r="N15" s="1034"/>
      <c r="O15" s="1034"/>
      <c r="P15" s="1035"/>
      <c r="Q15" s="1035"/>
      <c r="R15" s="1035"/>
      <c r="S15" s="1035"/>
      <c r="T15" s="1035"/>
      <c r="U15" s="1035"/>
      <c r="V15" s="1035"/>
      <c r="W15" s="1035"/>
      <c r="X15" s="1035"/>
      <c r="Y15" s="1035"/>
      <c r="Z15" s="1035"/>
      <c r="AA15" s="1035"/>
      <c r="AB15" s="1035"/>
      <c r="AC15" s="1035"/>
      <c r="AD15" s="1035"/>
      <c r="AE15" s="1035"/>
      <c r="AF15" s="1035"/>
      <c r="AG15" s="1035"/>
      <c r="AH15" s="1035"/>
      <c r="AI15" s="1035"/>
      <c r="AJ15" s="1035"/>
    </row>
    <row r="16" spans="1:36" s="341" customFormat="1" ht="12.75">
      <c r="A16" s="1036"/>
      <c r="B16" s="1037"/>
      <c r="C16" s="468"/>
      <c r="D16" s="354" t="s">
        <v>385</v>
      </c>
      <c r="E16" s="355">
        <f aca="true" t="shared" si="0" ref="E16:L16">E20</f>
        <v>0</v>
      </c>
      <c r="F16" s="355">
        <f t="shared" si="0"/>
        <v>-600000</v>
      </c>
      <c r="G16" s="355">
        <f t="shared" si="0"/>
        <v>-600000</v>
      </c>
      <c r="H16" s="355">
        <f t="shared" si="0"/>
        <v>-438800</v>
      </c>
      <c r="I16" s="355">
        <f t="shared" si="0"/>
        <v>-314600</v>
      </c>
      <c r="J16" s="355">
        <f t="shared" si="0"/>
        <v>0</v>
      </c>
      <c r="K16" s="355">
        <f t="shared" si="0"/>
        <v>0</v>
      </c>
      <c r="L16" s="1038">
        <f t="shared" si="0"/>
        <v>0</v>
      </c>
      <c r="M16" s="1034"/>
      <c r="N16" s="1034"/>
      <c r="O16" s="1034"/>
      <c r="P16" s="1035"/>
      <c r="Q16" s="1035"/>
      <c r="R16" s="1035"/>
      <c r="S16" s="1035"/>
      <c r="T16" s="1035"/>
      <c r="U16" s="1035"/>
      <c r="V16" s="1035"/>
      <c r="W16" s="1035"/>
      <c r="X16" s="1035"/>
      <c r="Y16" s="1035"/>
      <c r="Z16" s="1035"/>
      <c r="AA16" s="1035"/>
      <c r="AB16" s="1035"/>
      <c r="AC16" s="1035"/>
      <c r="AD16" s="1035"/>
      <c r="AE16" s="1035"/>
      <c r="AF16" s="1035"/>
      <c r="AG16" s="1035"/>
      <c r="AH16" s="1035"/>
      <c r="AI16" s="1035"/>
      <c r="AJ16" s="1035"/>
    </row>
    <row r="17" spans="1:36" s="341" customFormat="1" ht="12.75">
      <c r="A17" s="1039"/>
      <c r="B17" s="488"/>
      <c r="C17" s="469"/>
      <c r="D17" s="354" t="s">
        <v>386</v>
      </c>
      <c r="E17" s="429">
        <f aca="true" t="shared" si="1" ref="E17:L17">E15+E16</f>
        <v>226678</v>
      </c>
      <c r="F17" s="429">
        <f t="shared" si="1"/>
        <v>3902000</v>
      </c>
      <c r="G17" s="429">
        <f t="shared" si="1"/>
        <v>3902000</v>
      </c>
      <c r="H17" s="429">
        <f t="shared" si="1"/>
        <v>1202800</v>
      </c>
      <c r="I17" s="429">
        <f t="shared" si="1"/>
        <v>900000</v>
      </c>
      <c r="J17" s="429">
        <f t="shared" si="1"/>
        <v>0</v>
      </c>
      <c r="K17" s="429">
        <f t="shared" si="1"/>
        <v>0</v>
      </c>
      <c r="L17" s="1040">
        <f t="shared" si="1"/>
        <v>226678</v>
      </c>
      <c r="M17" s="1041"/>
      <c r="N17" s="1041"/>
      <c r="O17" s="1041"/>
      <c r="P17" s="1042"/>
      <c r="Q17" s="1042"/>
      <c r="R17" s="1035"/>
      <c r="S17" s="1035"/>
      <c r="T17" s="1035"/>
      <c r="U17" s="1035"/>
      <c r="V17" s="1035"/>
      <c r="W17" s="1035"/>
      <c r="X17" s="1035"/>
      <c r="Y17" s="1035"/>
      <c r="Z17" s="1035"/>
      <c r="AA17" s="1035"/>
      <c r="AB17" s="1035"/>
      <c r="AC17" s="1035"/>
      <c r="AD17" s="1035"/>
      <c r="AE17" s="1035"/>
      <c r="AF17" s="1035"/>
      <c r="AG17" s="1035"/>
      <c r="AH17" s="1035"/>
      <c r="AI17" s="1035"/>
      <c r="AJ17" s="1035"/>
    </row>
    <row r="18" spans="1:36" s="341" customFormat="1" ht="12.75">
      <c r="A18" s="1043"/>
      <c r="B18" s="1044"/>
      <c r="C18" s="351"/>
      <c r="D18" s="354"/>
      <c r="E18" s="355"/>
      <c r="F18" s="355"/>
      <c r="G18" s="355"/>
      <c r="H18" s="355"/>
      <c r="I18" s="355"/>
      <c r="J18" s="1032"/>
      <c r="K18" s="1032"/>
      <c r="L18" s="1033"/>
      <c r="M18" s="1034"/>
      <c r="N18" s="1034"/>
      <c r="O18" s="1034"/>
      <c r="P18" s="1035"/>
      <c r="Q18" s="1035"/>
      <c r="R18" s="1035"/>
      <c r="S18" s="1035"/>
      <c r="T18" s="1035"/>
      <c r="U18" s="1035"/>
      <c r="V18" s="1035"/>
      <c r="W18" s="1035"/>
      <c r="X18" s="1035"/>
      <c r="Y18" s="1035"/>
      <c r="Z18" s="1035"/>
      <c r="AA18" s="1035"/>
      <c r="AB18" s="1035"/>
      <c r="AC18" s="1035"/>
      <c r="AD18" s="1035"/>
      <c r="AE18" s="1035"/>
      <c r="AF18" s="1035"/>
      <c r="AG18" s="1035"/>
      <c r="AH18" s="1035"/>
      <c r="AI18" s="1035"/>
      <c r="AJ18" s="1035"/>
    </row>
    <row r="19" spans="1:36" ht="20.25" customHeight="1">
      <c r="A19" s="1045">
        <v>2</v>
      </c>
      <c r="B19" s="643" t="s">
        <v>573</v>
      </c>
      <c r="C19" s="439" t="s">
        <v>574</v>
      </c>
      <c r="D19" s="361" t="s">
        <v>384</v>
      </c>
      <c r="E19" s="362">
        <v>226678</v>
      </c>
      <c r="F19" s="362">
        <v>4502000</v>
      </c>
      <c r="G19" s="362">
        <v>4502000</v>
      </c>
      <c r="H19" s="362">
        <v>1641600</v>
      </c>
      <c r="I19" s="362">
        <v>1214600</v>
      </c>
      <c r="J19" s="336">
        <v>0</v>
      </c>
      <c r="K19" s="336">
        <v>0</v>
      </c>
      <c r="L19" s="465">
        <v>226678</v>
      </c>
      <c r="M19" s="1030"/>
      <c r="N19" s="1030"/>
      <c r="O19" s="1030"/>
      <c r="P19" s="533"/>
      <c r="Q19" s="533"/>
      <c r="R19" s="533"/>
      <c r="S19" s="533"/>
      <c r="T19" s="533"/>
      <c r="U19" s="533"/>
      <c r="V19" s="533"/>
      <c r="W19" s="533"/>
      <c r="X19" s="533"/>
      <c r="Y19" s="533"/>
      <c r="Z19" s="533"/>
      <c r="AA19" s="533"/>
      <c r="AB19" s="533"/>
      <c r="AC19" s="533"/>
      <c r="AD19" s="533"/>
      <c r="AE19" s="533"/>
      <c r="AF19" s="533"/>
      <c r="AG19" s="533"/>
      <c r="AH19" s="533"/>
      <c r="AI19" s="533"/>
      <c r="AJ19" s="533"/>
    </row>
    <row r="20" spans="1:36" ht="20.25" customHeight="1">
      <c r="A20" s="1046"/>
      <c r="B20" s="644"/>
      <c r="C20" s="440"/>
      <c r="D20" s="361" t="s">
        <v>385</v>
      </c>
      <c r="E20" s="362"/>
      <c r="F20" s="362">
        <v>-600000</v>
      </c>
      <c r="G20" s="362">
        <v>-600000</v>
      </c>
      <c r="H20" s="362">
        <v>-438800</v>
      </c>
      <c r="I20" s="362">
        <v>-314600</v>
      </c>
      <c r="J20" s="336"/>
      <c r="K20" s="336"/>
      <c r="L20" s="465"/>
      <c r="M20" s="1030"/>
      <c r="N20" s="1030"/>
      <c r="O20" s="1030"/>
      <c r="P20" s="533"/>
      <c r="Q20" s="533"/>
      <c r="R20" s="533"/>
      <c r="S20" s="533"/>
      <c r="T20" s="533"/>
      <c r="U20" s="533"/>
      <c r="V20" s="533"/>
      <c r="W20" s="533"/>
      <c r="X20" s="533"/>
      <c r="Y20" s="533"/>
      <c r="Z20" s="533"/>
      <c r="AA20" s="533"/>
      <c r="AB20" s="533"/>
      <c r="AC20" s="533"/>
      <c r="AD20" s="533"/>
      <c r="AE20" s="533"/>
      <c r="AF20" s="533"/>
      <c r="AG20" s="533"/>
      <c r="AH20" s="533"/>
      <c r="AI20" s="533"/>
      <c r="AJ20" s="533"/>
    </row>
    <row r="21" spans="1:36" ht="20.25" customHeight="1">
      <c r="A21" s="1047"/>
      <c r="B21" s="645"/>
      <c r="C21" s="404"/>
      <c r="D21" s="361" t="s">
        <v>386</v>
      </c>
      <c r="E21" s="392">
        <f aca="true" t="shared" si="2" ref="E21:L21">E19+E20</f>
        <v>226678</v>
      </c>
      <c r="F21" s="392">
        <f t="shared" si="2"/>
        <v>3902000</v>
      </c>
      <c r="G21" s="392">
        <f t="shared" si="2"/>
        <v>3902000</v>
      </c>
      <c r="H21" s="392">
        <f t="shared" si="2"/>
        <v>1202800</v>
      </c>
      <c r="I21" s="392">
        <f t="shared" si="2"/>
        <v>900000</v>
      </c>
      <c r="J21" s="392">
        <f t="shared" si="2"/>
        <v>0</v>
      </c>
      <c r="K21" s="392">
        <f t="shared" si="2"/>
        <v>0</v>
      </c>
      <c r="L21" s="1048">
        <f t="shared" si="2"/>
        <v>226678</v>
      </c>
      <c r="M21" s="1049"/>
      <c r="N21" s="1049"/>
      <c r="O21" s="1049"/>
      <c r="P21" s="1050"/>
      <c r="Q21" s="533"/>
      <c r="R21" s="533"/>
      <c r="S21" s="533"/>
      <c r="T21" s="533"/>
      <c r="U21" s="533"/>
      <c r="V21" s="533"/>
      <c r="W21" s="533"/>
      <c r="X21" s="533"/>
      <c r="Y21" s="533"/>
      <c r="Z21" s="533"/>
      <c r="AA21" s="533"/>
      <c r="AB21" s="533"/>
      <c r="AC21" s="533"/>
      <c r="AD21" s="533"/>
      <c r="AE21" s="533"/>
      <c r="AF21" s="533"/>
      <c r="AG21" s="533"/>
      <c r="AH21" s="533"/>
      <c r="AI21" s="533"/>
      <c r="AJ21" s="533"/>
    </row>
    <row r="22" spans="1:36" ht="10.5" customHeight="1">
      <c r="A22" s="1028"/>
      <c r="B22" s="1029"/>
      <c r="C22" s="357"/>
      <c r="D22" s="361"/>
      <c r="E22" s="362"/>
      <c r="F22" s="362"/>
      <c r="G22" s="362"/>
      <c r="H22" s="362"/>
      <c r="I22" s="362"/>
      <c r="J22" s="336"/>
      <c r="K22" s="336"/>
      <c r="L22" s="465"/>
      <c r="M22" s="1030"/>
      <c r="N22" s="1030"/>
      <c r="O22" s="1030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3"/>
      <c r="AF22" s="533"/>
      <c r="AG22" s="533"/>
      <c r="AH22" s="533"/>
      <c r="AI22" s="533"/>
      <c r="AJ22" s="533"/>
    </row>
    <row r="23" spans="1:36" s="341" customFormat="1" ht="12.75">
      <c r="A23" s="1031">
        <v>7</v>
      </c>
      <c r="B23" s="1051"/>
      <c r="C23" s="1052" t="s">
        <v>452</v>
      </c>
      <c r="D23" s="354" t="s">
        <v>384</v>
      </c>
      <c r="E23" s="355">
        <v>224540</v>
      </c>
      <c r="F23" s="355">
        <v>7215999</v>
      </c>
      <c r="G23" s="355">
        <v>7187300</v>
      </c>
      <c r="H23" s="355">
        <v>3104672</v>
      </c>
      <c r="I23" s="355">
        <v>2345600</v>
      </c>
      <c r="J23" s="355">
        <v>5453</v>
      </c>
      <c r="K23" s="355">
        <v>11623</v>
      </c>
      <c r="L23" s="1038">
        <v>236163</v>
      </c>
      <c r="M23" s="1034"/>
      <c r="N23" s="1034"/>
      <c r="O23" s="1034"/>
      <c r="P23" s="1035"/>
      <c r="Q23" s="1035"/>
      <c r="R23" s="1035"/>
      <c r="S23" s="1035"/>
      <c r="T23" s="1035"/>
      <c r="U23" s="1035"/>
      <c r="V23" s="1035"/>
      <c r="W23" s="1035"/>
      <c r="X23" s="1035"/>
      <c r="Y23" s="1035"/>
      <c r="Z23" s="1035"/>
      <c r="AA23" s="1035"/>
      <c r="AB23" s="1035"/>
      <c r="AC23" s="1035"/>
      <c r="AD23" s="1035"/>
      <c r="AE23" s="1035"/>
      <c r="AF23" s="1035"/>
      <c r="AG23" s="1035"/>
      <c r="AH23" s="1035"/>
      <c r="AI23" s="1035"/>
      <c r="AJ23" s="1035"/>
    </row>
    <row r="24" spans="1:36" s="341" customFormat="1" ht="12.75">
      <c r="A24" s="1036"/>
      <c r="B24" s="1053"/>
      <c r="C24" s="1054"/>
      <c r="D24" s="354" t="s">
        <v>385</v>
      </c>
      <c r="E24" s="355">
        <f aca="true" t="shared" si="3" ref="E24:L24">E16</f>
        <v>0</v>
      </c>
      <c r="F24" s="355">
        <f t="shared" si="3"/>
        <v>-600000</v>
      </c>
      <c r="G24" s="355">
        <f t="shared" si="3"/>
        <v>-600000</v>
      </c>
      <c r="H24" s="355">
        <f t="shared" si="3"/>
        <v>-438800</v>
      </c>
      <c r="I24" s="355">
        <f t="shared" si="3"/>
        <v>-314600</v>
      </c>
      <c r="J24" s="355">
        <f t="shared" si="3"/>
        <v>0</v>
      </c>
      <c r="K24" s="355">
        <f t="shared" si="3"/>
        <v>0</v>
      </c>
      <c r="L24" s="1038">
        <f t="shared" si="3"/>
        <v>0</v>
      </c>
      <c r="M24" s="1034"/>
      <c r="N24" s="1034"/>
      <c r="O24" s="1034"/>
      <c r="P24" s="1035"/>
      <c r="Q24" s="1035"/>
      <c r="R24" s="1035"/>
      <c r="S24" s="1035"/>
      <c r="T24" s="1035"/>
      <c r="U24" s="1035"/>
      <c r="V24" s="1035"/>
      <c r="W24" s="1035"/>
      <c r="X24" s="1035"/>
      <c r="Y24" s="1035"/>
      <c r="Z24" s="1035"/>
      <c r="AA24" s="1035"/>
      <c r="AB24" s="1035"/>
      <c r="AC24" s="1035"/>
      <c r="AD24" s="1035"/>
      <c r="AE24" s="1035"/>
      <c r="AF24" s="1035"/>
      <c r="AG24" s="1035"/>
      <c r="AH24" s="1035"/>
      <c r="AI24" s="1035"/>
      <c r="AJ24" s="1035"/>
    </row>
    <row r="25" spans="1:36" s="1061" customFormat="1" ht="13.5" thickBot="1">
      <c r="A25" s="1055"/>
      <c r="B25" s="1056"/>
      <c r="C25" s="1057"/>
      <c r="D25" s="1058" t="s">
        <v>386</v>
      </c>
      <c r="E25" s="1059">
        <f aca="true" t="shared" si="4" ref="E25:L25">E23+E24</f>
        <v>224540</v>
      </c>
      <c r="F25" s="1059">
        <f t="shared" si="4"/>
        <v>6615999</v>
      </c>
      <c r="G25" s="1059">
        <f t="shared" si="4"/>
        <v>6587300</v>
      </c>
      <c r="H25" s="1059">
        <f t="shared" si="4"/>
        <v>2665872</v>
      </c>
      <c r="I25" s="1059">
        <f t="shared" si="4"/>
        <v>2031000</v>
      </c>
      <c r="J25" s="1059">
        <f t="shared" si="4"/>
        <v>5453</v>
      </c>
      <c r="K25" s="1059">
        <f t="shared" si="4"/>
        <v>11623</v>
      </c>
      <c r="L25" s="1060">
        <f t="shared" si="4"/>
        <v>236163</v>
      </c>
      <c r="M25" s="1041"/>
      <c r="N25" s="1041"/>
      <c r="O25" s="1041"/>
      <c r="P25" s="1042"/>
      <c r="Q25" s="1042"/>
      <c r="R25" s="1042"/>
      <c r="S25" s="1042"/>
      <c r="T25" s="1042"/>
      <c r="U25" s="1042"/>
      <c r="V25" s="1042"/>
      <c r="W25" s="1042"/>
      <c r="X25" s="1042"/>
      <c r="Y25" s="1042"/>
      <c r="Z25" s="1042"/>
      <c r="AA25" s="1042"/>
      <c r="AB25" s="1042"/>
      <c r="AC25" s="1042"/>
      <c r="AD25" s="1042"/>
      <c r="AE25" s="1042"/>
      <c r="AF25" s="1042"/>
      <c r="AG25" s="1042"/>
      <c r="AH25" s="1042"/>
      <c r="AI25" s="1042"/>
      <c r="AJ25" s="1042"/>
    </row>
    <row r="26" spans="1:36" s="1061" customFormat="1" ht="12.75">
      <c r="A26" s="1062"/>
      <c r="B26" s="1062"/>
      <c r="C26" s="1063"/>
      <c r="D26" s="1062"/>
      <c r="E26" s="1064"/>
      <c r="F26" s="1041"/>
      <c r="G26" s="1041"/>
      <c r="H26" s="1041"/>
      <c r="I26" s="1041"/>
      <c r="J26" s="1041"/>
      <c r="K26" s="1041"/>
      <c r="L26" s="1064"/>
      <c r="M26" s="1041"/>
      <c r="N26" s="1041"/>
      <c r="O26" s="1041"/>
      <c r="P26" s="1042"/>
      <c r="Q26" s="1042"/>
      <c r="R26" s="1042"/>
      <c r="S26" s="1042"/>
      <c r="T26" s="1042"/>
      <c r="U26" s="1042"/>
      <c r="V26" s="1042"/>
      <c r="W26" s="1042"/>
      <c r="X26" s="1042"/>
      <c r="Y26" s="1042"/>
      <c r="Z26" s="1042"/>
      <c r="AA26" s="1042"/>
      <c r="AB26" s="1042"/>
      <c r="AC26" s="1042"/>
      <c r="AD26" s="1042"/>
      <c r="AE26" s="1042"/>
      <c r="AF26" s="1042"/>
      <c r="AG26" s="1042"/>
      <c r="AH26" s="1042"/>
      <c r="AI26" s="1042"/>
      <c r="AJ26" s="1042"/>
    </row>
    <row r="27" spans="1:36" ht="12.75">
      <c r="A27" s="996" t="s">
        <v>575</v>
      </c>
      <c r="B27" s="996"/>
      <c r="C27" s="1065"/>
      <c r="D27" s="996"/>
      <c r="E27" s="1030"/>
      <c r="F27" s="1030"/>
      <c r="G27" s="1030"/>
      <c r="H27" s="1030"/>
      <c r="I27" s="1030"/>
      <c r="J27" s="1030"/>
      <c r="K27" s="1030"/>
      <c r="L27" s="1030"/>
      <c r="M27" s="1030"/>
      <c r="N27" s="1030"/>
      <c r="O27" s="1030"/>
      <c r="P27" s="533"/>
      <c r="Q27" s="533"/>
      <c r="R27" s="533"/>
      <c r="S27" s="533"/>
      <c r="T27" s="533"/>
      <c r="U27" s="533"/>
      <c r="V27" s="533"/>
      <c r="W27" s="533"/>
      <c r="X27" s="533"/>
      <c r="Y27" s="533"/>
      <c r="Z27" s="533"/>
      <c r="AA27" s="533"/>
      <c r="AB27" s="533"/>
      <c r="AC27" s="533"/>
      <c r="AD27" s="533"/>
      <c r="AE27" s="533"/>
      <c r="AF27" s="533"/>
      <c r="AG27" s="533"/>
      <c r="AH27" s="533"/>
      <c r="AI27" s="533"/>
      <c r="AJ27" s="533"/>
    </row>
    <row r="28" spans="1:36" ht="12.75">
      <c r="A28" s="996" t="s">
        <v>454</v>
      </c>
      <c r="B28" s="996"/>
      <c r="C28" s="1065"/>
      <c r="D28" s="996"/>
      <c r="E28" s="1030"/>
      <c r="F28" s="1030"/>
      <c r="G28" s="1030"/>
      <c r="H28" s="1030"/>
      <c r="I28" s="1030"/>
      <c r="J28" s="1030"/>
      <c r="K28" s="1030"/>
      <c r="L28" s="1030"/>
      <c r="M28" s="1030"/>
      <c r="N28" s="1030"/>
      <c r="O28" s="1030"/>
      <c r="P28" s="533"/>
      <c r="Q28" s="533"/>
      <c r="R28" s="533"/>
      <c r="S28" s="533"/>
      <c r="T28" s="533"/>
      <c r="U28" s="533"/>
      <c r="V28" s="533"/>
      <c r="W28" s="533"/>
      <c r="X28" s="533"/>
      <c r="Y28" s="533"/>
      <c r="Z28" s="533"/>
      <c r="AA28" s="533"/>
      <c r="AB28" s="533"/>
      <c r="AC28" s="533"/>
      <c r="AD28" s="533"/>
      <c r="AE28" s="533"/>
      <c r="AF28" s="533"/>
      <c r="AG28" s="533"/>
      <c r="AH28" s="533"/>
      <c r="AI28" s="533"/>
      <c r="AJ28" s="533"/>
    </row>
    <row r="29" spans="1:36" ht="12.75">
      <c r="A29" s="996" t="s">
        <v>455</v>
      </c>
      <c r="B29" s="996"/>
      <c r="C29" s="1065"/>
      <c r="D29" s="996"/>
      <c r="E29" s="1030"/>
      <c r="F29" s="1030"/>
      <c r="G29" s="1030"/>
      <c r="H29" s="1030"/>
      <c r="I29" s="1030"/>
      <c r="J29" s="1030"/>
      <c r="K29" s="1030"/>
      <c r="L29" s="1030"/>
      <c r="M29" s="1030"/>
      <c r="N29" s="1030"/>
      <c r="O29" s="1030"/>
      <c r="P29" s="533"/>
      <c r="Q29" s="533"/>
      <c r="R29" s="533"/>
      <c r="S29" s="533"/>
      <c r="T29" s="533"/>
      <c r="U29" s="533"/>
      <c r="V29" s="533"/>
      <c r="W29" s="533"/>
      <c r="X29" s="533"/>
      <c r="Y29" s="533"/>
      <c r="Z29" s="533"/>
      <c r="AA29" s="533"/>
      <c r="AB29" s="533"/>
      <c r="AC29" s="533"/>
      <c r="AD29" s="533"/>
      <c r="AE29" s="533"/>
      <c r="AF29" s="533"/>
      <c r="AG29" s="533"/>
      <c r="AH29" s="533"/>
      <c r="AI29" s="533"/>
      <c r="AJ29" s="533"/>
    </row>
    <row r="30" spans="1:36" ht="12.75">
      <c r="A30" s="996"/>
      <c r="B30" s="996"/>
      <c r="C30" s="1065"/>
      <c r="D30" s="996"/>
      <c r="E30" s="1030"/>
      <c r="F30" s="1030"/>
      <c r="G30" s="1030"/>
      <c r="H30" s="1030"/>
      <c r="I30" s="1030"/>
      <c r="J30" s="1030"/>
      <c r="K30" s="1030"/>
      <c r="L30" s="1030"/>
      <c r="M30" s="1030"/>
      <c r="N30" s="1030"/>
      <c r="O30" s="1030"/>
      <c r="P30" s="533"/>
      <c r="Q30" s="533"/>
      <c r="R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33"/>
      <c r="AJ30" s="533"/>
    </row>
    <row r="31" spans="1:36" ht="12.75">
      <c r="A31" s="996"/>
      <c r="B31" s="996"/>
      <c r="C31" s="1065"/>
      <c r="D31" s="996"/>
      <c r="E31" s="1030"/>
      <c r="F31" s="1030"/>
      <c r="G31" s="1030"/>
      <c r="H31" s="1030"/>
      <c r="I31" s="1030"/>
      <c r="J31" s="1030"/>
      <c r="K31" s="1030"/>
      <c r="L31" s="1030"/>
      <c r="M31" s="1030"/>
      <c r="N31" s="1030"/>
      <c r="O31" s="1030"/>
      <c r="P31" s="533"/>
      <c r="Q31" s="533"/>
      <c r="R31" s="533"/>
      <c r="S31" s="533"/>
      <c r="T31" s="533"/>
      <c r="U31" s="533"/>
      <c r="V31" s="533"/>
      <c r="W31" s="533"/>
      <c r="X31" s="533"/>
      <c r="Y31" s="533"/>
      <c r="Z31" s="533"/>
      <c r="AA31" s="533"/>
      <c r="AB31" s="533"/>
      <c r="AC31" s="533"/>
      <c r="AD31" s="533"/>
      <c r="AE31" s="533"/>
      <c r="AF31" s="533"/>
      <c r="AG31" s="533"/>
      <c r="AH31" s="533"/>
      <c r="AI31" s="533"/>
      <c r="AJ31" s="533"/>
    </row>
    <row r="32" spans="1:36" ht="12.75">
      <c r="A32" s="996"/>
      <c r="B32" s="996"/>
      <c r="C32" s="1065"/>
      <c r="D32" s="996"/>
      <c r="E32" s="1030"/>
      <c r="F32" s="1030"/>
      <c r="G32" s="1030"/>
      <c r="H32" s="1030"/>
      <c r="I32" s="1030"/>
      <c r="J32" s="1030"/>
      <c r="K32" s="1030"/>
      <c r="L32" s="1030"/>
      <c r="M32" s="1030"/>
      <c r="N32" s="1030"/>
      <c r="O32" s="1030"/>
      <c r="P32" s="533"/>
      <c r="Q32" s="533"/>
      <c r="R32" s="533"/>
      <c r="S32" s="533"/>
      <c r="T32" s="533"/>
      <c r="U32" s="533"/>
      <c r="V32" s="533"/>
      <c r="W32" s="533"/>
      <c r="X32" s="533"/>
      <c r="Y32" s="533"/>
      <c r="Z32" s="533"/>
      <c r="AA32" s="533"/>
      <c r="AB32" s="533"/>
      <c r="AC32" s="533"/>
      <c r="AD32" s="533"/>
      <c r="AE32" s="533"/>
      <c r="AF32" s="533"/>
      <c r="AG32" s="533"/>
      <c r="AH32" s="533"/>
      <c r="AI32" s="533"/>
      <c r="AJ32" s="533"/>
    </row>
    <row r="33" spans="1:36" ht="12.75">
      <c r="A33" s="996"/>
      <c r="B33" s="996"/>
      <c r="C33" s="1065"/>
      <c r="D33" s="996"/>
      <c r="E33" s="1030"/>
      <c r="F33" s="1030"/>
      <c r="G33" s="1030"/>
      <c r="H33" s="1030"/>
      <c r="I33" s="1030"/>
      <c r="J33" s="1030"/>
      <c r="K33" s="1030"/>
      <c r="L33" s="1030"/>
      <c r="M33" s="1030"/>
      <c r="N33" s="1030"/>
      <c r="O33" s="1030"/>
      <c r="P33" s="533"/>
      <c r="Q33" s="533"/>
      <c r="R33" s="533"/>
      <c r="S33" s="533"/>
      <c r="T33" s="533"/>
      <c r="U33" s="533"/>
      <c r="V33" s="533"/>
      <c r="W33" s="533"/>
      <c r="X33" s="533"/>
      <c r="Y33" s="533"/>
      <c r="Z33" s="533"/>
      <c r="AA33" s="533"/>
      <c r="AB33" s="533"/>
      <c r="AC33" s="533"/>
      <c r="AD33" s="533"/>
      <c r="AE33" s="533"/>
      <c r="AF33" s="533"/>
      <c r="AG33" s="533"/>
      <c r="AH33" s="533"/>
      <c r="AI33" s="533"/>
      <c r="AJ33" s="533"/>
    </row>
    <row r="34" spans="1:36" ht="12.75">
      <c r="A34" s="996"/>
      <c r="B34" s="996"/>
      <c r="C34" s="1065"/>
      <c r="D34" s="996"/>
      <c r="E34" s="1030"/>
      <c r="F34" s="1030"/>
      <c r="G34" s="1030"/>
      <c r="H34" s="1030"/>
      <c r="I34" s="1030"/>
      <c r="J34" s="1030"/>
      <c r="K34" s="1030"/>
      <c r="L34" s="1030"/>
      <c r="M34" s="1030"/>
      <c r="N34" s="1030"/>
      <c r="O34" s="1030"/>
      <c r="P34" s="533"/>
      <c r="Q34" s="533"/>
      <c r="R34" s="533"/>
      <c r="S34" s="533"/>
      <c r="T34" s="533"/>
      <c r="U34" s="533"/>
      <c r="V34" s="533"/>
      <c r="W34" s="533"/>
      <c r="X34" s="533"/>
      <c r="Y34" s="533"/>
      <c r="Z34" s="533"/>
      <c r="AA34" s="533"/>
      <c r="AB34" s="533"/>
      <c r="AC34" s="533"/>
      <c r="AD34" s="533"/>
      <c r="AE34" s="533"/>
      <c r="AF34" s="533"/>
      <c r="AG34" s="533"/>
      <c r="AH34" s="533"/>
      <c r="AI34" s="533"/>
      <c r="AJ34" s="533"/>
    </row>
    <row r="35" spans="1:36" ht="12.75">
      <c r="A35" s="996"/>
      <c r="B35" s="996"/>
      <c r="C35" s="1065"/>
      <c r="D35" s="996"/>
      <c r="E35" s="1030"/>
      <c r="F35" s="1030"/>
      <c r="G35" s="1030"/>
      <c r="H35" s="1030"/>
      <c r="I35" s="1030"/>
      <c r="J35" s="1030"/>
      <c r="K35" s="1030"/>
      <c r="L35" s="1030"/>
      <c r="M35" s="1030"/>
      <c r="N35" s="1030"/>
      <c r="O35" s="1030"/>
      <c r="P35" s="533"/>
      <c r="Q35" s="533"/>
      <c r="R35" s="533"/>
      <c r="S35" s="533"/>
      <c r="T35" s="533"/>
      <c r="U35" s="533"/>
      <c r="V35" s="533"/>
      <c r="W35" s="533"/>
      <c r="X35" s="533"/>
      <c r="Y35" s="533"/>
      <c r="Z35" s="533"/>
      <c r="AA35" s="533"/>
      <c r="AB35" s="533"/>
      <c r="AC35" s="533"/>
      <c r="AD35" s="533"/>
      <c r="AE35" s="533"/>
      <c r="AF35" s="533"/>
      <c r="AG35" s="533"/>
      <c r="AH35" s="533"/>
      <c r="AI35" s="533"/>
      <c r="AJ35" s="533"/>
    </row>
    <row r="36" spans="1:36" ht="12.75">
      <c r="A36" s="996"/>
      <c r="B36" s="996"/>
      <c r="C36" s="1065"/>
      <c r="D36" s="996"/>
      <c r="E36" s="1030"/>
      <c r="F36" s="1030"/>
      <c r="G36" s="1030"/>
      <c r="H36" s="1030"/>
      <c r="I36" s="1030"/>
      <c r="J36" s="1030"/>
      <c r="K36" s="1030"/>
      <c r="L36" s="1030"/>
      <c r="M36" s="1030"/>
      <c r="N36" s="1030"/>
      <c r="O36" s="1030"/>
      <c r="P36" s="533"/>
      <c r="Q36" s="533"/>
      <c r="R36" s="533"/>
      <c r="S36" s="533"/>
      <c r="T36" s="533"/>
      <c r="U36" s="533"/>
      <c r="V36" s="533"/>
      <c r="W36" s="533"/>
      <c r="X36" s="533"/>
      <c r="Y36" s="533"/>
      <c r="Z36" s="533"/>
      <c r="AA36" s="533"/>
      <c r="AB36" s="533"/>
      <c r="AC36" s="533"/>
      <c r="AD36" s="533"/>
      <c r="AE36" s="533"/>
      <c r="AF36" s="533"/>
      <c r="AG36" s="533"/>
      <c r="AH36" s="533"/>
      <c r="AI36" s="533"/>
      <c r="AJ36" s="533"/>
    </row>
    <row r="37" spans="1:36" ht="12.75">
      <c r="A37" s="996"/>
      <c r="B37" s="996"/>
      <c r="C37" s="1065"/>
      <c r="D37" s="996"/>
      <c r="E37" s="1030"/>
      <c r="F37" s="1030"/>
      <c r="G37" s="1030"/>
      <c r="H37" s="1030"/>
      <c r="I37" s="1030"/>
      <c r="J37" s="1030"/>
      <c r="K37" s="1030"/>
      <c r="L37" s="1030"/>
      <c r="M37" s="1030"/>
      <c r="N37" s="1030"/>
      <c r="O37" s="1030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33"/>
      <c r="AA37" s="533"/>
      <c r="AB37" s="533"/>
      <c r="AC37" s="533"/>
      <c r="AD37" s="533"/>
      <c r="AE37" s="533"/>
      <c r="AF37" s="533"/>
      <c r="AG37" s="533"/>
      <c r="AH37" s="533"/>
      <c r="AI37" s="533"/>
      <c r="AJ37" s="533"/>
    </row>
    <row r="38" spans="1:36" ht="12.75">
      <c r="A38" s="996"/>
      <c r="B38" s="996"/>
      <c r="C38" s="1065"/>
      <c r="D38" s="996"/>
      <c r="E38" s="1030"/>
      <c r="F38" s="1030"/>
      <c r="G38" s="1030"/>
      <c r="H38" s="1030"/>
      <c r="I38" s="1030"/>
      <c r="J38" s="1030"/>
      <c r="K38" s="1030"/>
      <c r="L38" s="1030"/>
      <c r="M38" s="1030"/>
      <c r="N38" s="1030"/>
      <c r="O38" s="1030"/>
      <c r="P38" s="533"/>
      <c r="Q38" s="533"/>
      <c r="R38" s="533"/>
      <c r="S38" s="533"/>
      <c r="T38" s="533"/>
      <c r="U38" s="533"/>
      <c r="V38" s="533"/>
      <c r="W38" s="533"/>
      <c r="X38" s="533"/>
      <c r="Y38" s="533"/>
      <c r="Z38" s="533"/>
      <c r="AA38" s="533"/>
      <c r="AB38" s="533"/>
      <c r="AC38" s="533"/>
      <c r="AD38" s="533"/>
      <c r="AE38" s="533"/>
      <c r="AF38" s="533"/>
      <c r="AG38" s="533"/>
      <c r="AH38" s="533"/>
      <c r="AI38" s="533"/>
      <c r="AJ38" s="533"/>
    </row>
    <row r="39" spans="1:36" ht="12.75">
      <c r="A39" s="996"/>
      <c r="B39" s="996"/>
      <c r="C39" s="1065"/>
      <c r="D39" s="996"/>
      <c r="E39" s="1030"/>
      <c r="F39" s="1030"/>
      <c r="G39" s="1030"/>
      <c r="H39" s="1030"/>
      <c r="I39" s="1030"/>
      <c r="J39" s="1030"/>
      <c r="K39" s="1030"/>
      <c r="L39" s="1030"/>
      <c r="M39" s="1030"/>
      <c r="N39" s="1030"/>
      <c r="O39" s="1030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</row>
    <row r="40" spans="1:36" ht="12.75">
      <c r="A40" s="996"/>
      <c r="B40" s="996"/>
      <c r="C40" s="1065"/>
      <c r="D40" s="996"/>
      <c r="E40" s="1030"/>
      <c r="F40" s="1030"/>
      <c r="G40" s="1030"/>
      <c r="H40" s="1030"/>
      <c r="I40" s="1030"/>
      <c r="J40" s="1030"/>
      <c r="K40" s="1030"/>
      <c r="L40" s="1030"/>
      <c r="M40" s="1030"/>
      <c r="N40" s="1030"/>
      <c r="O40" s="1030"/>
      <c r="P40" s="533"/>
      <c r="Q40" s="533"/>
      <c r="R40" s="533"/>
      <c r="S40" s="533"/>
      <c r="T40" s="533"/>
      <c r="U40" s="533"/>
      <c r="V40" s="533"/>
      <c r="W40" s="533"/>
      <c r="X40" s="533"/>
      <c r="Y40" s="533"/>
      <c r="Z40" s="533"/>
      <c r="AA40" s="533"/>
      <c r="AB40" s="533"/>
      <c r="AC40" s="533"/>
      <c r="AD40" s="533"/>
      <c r="AE40" s="533"/>
      <c r="AF40" s="533"/>
      <c r="AG40" s="533"/>
      <c r="AH40" s="533"/>
      <c r="AI40" s="533"/>
      <c r="AJ40" s="533"/>
    </row>
    <row r="41" spans="1:36" ht="12.75">
      <c r="A41" s="996"/>
      <c r="B41" s="996"/>
      <c r="C41" s="1065"/>
      <c r="D41" s="996"/>
      <c r="E41" s="1030"/>
      <c r="F41" s="1030"/>
      <c r="G41" s="1030"/>
      <c r="H41" s="1030"/>
      <c r="I41" s="1030"/>
      <c r="J41" s="1030"/>
      <c r="K41" s="1030"/>
      <c r="L41" s="1030"/>
      <c r="M41" s="1030"/>
      <c r="N41" s="1030"/>
      <c r="O41" s="1030"/>
      <c r="P41" s="533"/>
      <c r="Q41" s="533"/>
      <c r="R41" s="533"/>
      <c r="S41" s="533"/>
      <c r="T41" s="533"/>
      <c r="U41" s="533"/>
      <c r="V41" s="533"/>
      <c r="W41" s="533"/>
      <c r="X41" s="533"/>
      <c r="Y41" s="533"/>
      <c r="Z41" s="533"/>
      <c r="AA41" s="533"/>
      <c r="AB41" s="533"/>
      <c r="AC41" s="533"/>
      <c r="AD41" s="533"/>
      <c r="AE41" s="533"/>
      <c r="AF41" s="533"/>
      <c r="AG41" s="533"/>
      <c r="AH41" s="533"/>
      <c r="AI41" s="533"/>
      <c r="AJ41" s="533"/>
    </row>
    <row r="42" spans="1:36" ht="12.75">
      <c r="A42" s="996"/>
      <c r="B42" s="996"/>
      <c r="C42" s="1065"/>
      <c r="D42" s="996"/>
      <c r="E42" s="1030"/>
      <c r="F42" s="1030"/>
      <c r="G42" s="1030"/>
      <c r="H42" s="1030"/>
      <c r="I42" s="1030"/>
      <c r="J42" s="1030"/>
      <c r="K42" s="1030"/>
      <c r="L42" s="1030"/>
      <c r="M42" s="1030"/>
      <c r="N42" s="1030"/>
      <c r="O42" s="1030"/>
      <c r="P42" s="533"/>
      <c r="Q42" s="533"/>
      <c r="R42" s="533"/>
      <c r="S42" s="533"/>
      <c r="T42" s="533"/>
      <c r="U42" s="533"/>
      <c r="V42" s="533"/>
      <c r="W42" s="533"/>
      <c r="X42" s="533"/>
      <c r="Y42" s="533"/>
      <c r="Z42" s="533"/>
      <c r="AA42" s="533"/>
      <c r="AB42" s="533"/>
      <c r="AC42" s="533"/>
      <c r="AD42" s="533"/>
      <c r="AE42" s="533"/>
      <c r="AF42" s="533"/>
      <c r="AG42" s="533"/>
      <c r="AH42" s="533"/>
      <c r="AI42" s="533"/>
      <c r="AJ42" s="533"/>
    </row>
    <row r="43" spans="1:36" ht="12.75">
      <c r="A43" s="996"/>
      <c r="B43" s="996"/>
      <c r="C43" s="1065"/>
      <c r="D43" s="996"/>
      <c r="E43" s="1030"/>
      <c r="F43" s="1030"/>
      <c r="G43" s="1030"/>
      <c r="H43" s="1030"/>
      <c r="I43" s="1030"/>
      <c r="J43" s="1030"/>
      <c r="K43" s="1030"/>
      <c r="L43" s="1030"/>
      <c r="M43" s="1030"/>
      <c r="N43" s="1030"/>
      <c r="O43" s="1030"/>
      <c r="P43" s="533"/>
      <c r="Q43" s="533"/>
      <c r="R43" s="533"/>
      <c r="S43" s="533"/>
      <c r="T43" s="533"/>
      <c r="U43" s="533"/>
      <c r="V43" s="533"/>
      <c r="W43" s="533"/>
      <c r="X43" s="533"/>
      <c r="Y43" s="533"/>
      <c r="Z43" s="533"/>
      <c r="AA43" s="533"/>
      <c r="AB43" s="533"/>
      <c r="AC43" s="533"/>
      <c r="AD43" s="533"/>
      <c r="AE43" s="533"/>
      <c r="AF43" s="533"/>
      <c r="AG43" s="533"/>
      <c r="AH43" s="533"/>
      <c r="AI43" s="533"/>
      <c r="AJ43" s="533"/>
    </row>
    <row r="44" spans="1:36" ht="12.75">
      <c r="A44" s="996"/>
      <c r="B44" s="996"/>
      <c r="C44" s="1065"/>
      <c r="D44" s="996"/>
      <c r="E44" s="1030"/>
      <c r="F44" s="1030"/>
      <c r="G44" s="1030"/>
      <c r="H44" s="1030"/>
      <c r="I44" s="1030"/>
      <c r="J44" s="1030"/>
      <c r="K44" s="1030"/>
      <c r="L44" s="1030"/>
      <c r="M44" s="1030"/>
      <c r="N44" s="1030"/>
      <c r="O44" s="1030"/>
      <c r="P44" s="533"/>
      <c r="Q44" s="533"/>
      <c r="R44" s="533"/>
      <c r="S44" s="533"/>
      <c r="T44" s="533"/>
      <c r="U44" s="533"/>
      <c r="V44" s="533"/>
      <c r="W44" s="533"/>
      <c r="X44" s="533"/>
      <c r="Y44" s="533"/>
      <c r="Z44" s="533"/>
      <c r="AA44" s="533"/>
      <c r="AB44" s="533"/>
      <c r="AC44" s="533"/>
      <c r="AD44" s="533"/>
      <c r="AE44" s="533"/>
      <c r="AF44" s="533"/>
      <c r="AG44" s="533"/>
      <c r="AH44" s="533"/>
      <c r="AI44" s="533"/>
      <c r="AJ44" s="533"/>
    </row>
    <row r="45" spans="1:36" ht="12.75">
      <c r="A45" s="996"/>
      <c r="B45" s="996"/>
      <c r="C45" s="1065"/>
      <c r="D45" s="996"/>
      <c r="E45" s="1030"/>
      <c r="F45" s="1030"/>
      <c r="G45" s="1030"/>
      <c r="H45" s="1030"/>
      <c r="I45" s="1030"/>
      <c r="J45" s="1030"/>
      <c r="K45" s="1030"/>
      <c r="L45" s="1030"/>
      <c r="M45" s="1030"/>
      <c r="N45" s="1030"/>
      <c r="O45" s="1030"/>
      <c r="P45" s="533"/>
      <c r="Q45" s="533"/>
      <c r="R45" s="533"/>
      <c r="S45" s="533"/>
      <c r="T45" s="533"/>
      <c r="U45" s="533"/>
      <c r="V45" s="533"/>
      <c r="W45" s="533"/>
      <c r="X45" s="533"/>
      <c r="Y45" s="533"/>
      <c r="Z45" s="533"/>
      <c r="AA45" s="533"/>
      <c r="AB45" s="533"/>
      <c r="AC45" s="533"/>
      <c r="AD45" s="533"/>
      <c r="AE45" s="533"/>
      <c r="AF45" s="533"/>
      <c r="AG45" s="533"/>
      <c r="AH45" s="533"/>
      <c r="AI45" s="533"/>
      <c r="AJ45" s="533"/>
    </row>
    <row r="46" spans="1:36" ht="12.75">
      <c r="A46" s="996"/>
      <c r="B46" s="996"/>
      <c r="C46" s="1065"/>
      <c r="D46" s="996"/>
      <c r="E46" s="1030"/>
      <c r="F46" s="1030"/>
      <c r="G46" s="1030"/>
      <c r="H46" s="1030"/>
      <c r="I46" s="1030"/>
      <c r="J46" s="1030"/>
      <c r="K46" s="1030"/>
      <c r="L46" s="1030"/>
      <c r="M46" s="1030"/>
      <c r="N46" s="1030"/>
      <c r="O46" s="1030"/>
      <c r="P46" s="533"/>
      <c r="Q46" s="533"/>
      <c r="R46" s="533"/>
      <c r="S46" s="533"/>
      <c r="T46" s="533"/>
      <c r="U46" s="533"/>
      <c r="V46" s="533"/>
      <c r="W46" s="533"/>
      <c r="X46" s="533"/>
      <c r="Y46" s="533"/>
      <c r="Z46" s="533"/>
      <c r="AA46" s="533"/>
      <c r="AB46" s="533"/>
      <c r="AC46" s="533"/>
      <c r="AD46" s="533"/>
      <c r="AE46" s="533"/>
      <c r="AF46" s="533"/>
      <c r="AG46" s="533"/>
      <c r="AH46" s="533"/>
      <c r="AI46" s="533"/>
      <c r="AJ46" s="533"/>
    </row>
    <row r="47" spans="1:36" ht="12.75">
      <c r="A47" s="996"/>
      <c r="B47" s="996"/>
      <c r="C47" s="1065"/>
      <c r="D47" s="996"/>
      <c r="E47" s="1030"/>
      <c r="F47" s="1030"/>
      <c r="G47" s="1030"/>
      <c r="H47" s="1030"/>
      <c r="I47" s="1030"/>
      <c r="J47" s="1030"/>
      <c r="K47" s="1030"/>
      <c r="L47" s="1030"/>
      <c r="M47" s="1030"/>
      <c r="N47" s="1030"/>
      <c r="O47" s="1030"/>
      <c r="P47" s="533"/>
      <c r="Q47" s="533"/>
      <c r="R47" s="533"/>
      <c r="S47" s="533"/>
      <c r="T47" s="533"/>
      <c r="U47" s="533"/>
      <c r="V47" s="533"/>
      <c r="W47" s="533"/>
      <c r="X47" s="533"/>
      <c r="Y47" s="533"/>
      <c r="Z47" s="533"/>
      <c r="AA47" s="533"/>
      <c r="AB47" s="533"/>
      <c r="AC47" s="533"/>
      <c r="AD47" s="533"/>
      <c r="AE47" s="533"/>
      <c r="AF47" s="533"/>
      <c r="AG47" s="533"/>
      <c r="AH47" s="533"/>
      <c r="AI47" s="533"/>
      <c r="AJ47" s="533"/>
    </row>
    <row r="48" spans="1:36" ht="12.75">
      <c r="A48" s="996"/>
      <c r="B48" s="996"/>
      <c r="C48" s="1065"/>
      <c r="D48" s="996"/>
      <c r="E48" s="1030"/>
      <c r="F48" s="1030"/>
      <c r="G48" s="1030"/>
      <c r="H48" s="1030"/>
      <c r="I48" s="1030"/>
      <c r="J48" s="1030"/>
      <c r="K48" s="1030"/>
      <c r="L48" s="1030"/>
      <c r="M48" s="1030"/>
      <c r="N48" s="1030"/>
      <c r="O48" s="1030"/>
      <c r="P48" s="533"/>
      <c r="Q48" s="533"/>
      <c r="R48" s="533"/>
      <c r="S48" s="533"/>
      <c r="T48" s="533"/>
      <c r="U48" s="533"/>
      <c r="V48" s="533"/>
      <c r="W48" s="533"/>
      <c r="X48" s="533"/>
      <c r="Y48" s="533"/>
      <c r="Z48" s="533"/>
      <c r="AA48" s="533"/>
      <c r="AB48" s="533"/>
      <c r="AC48" s="533"/>
      <c r="AD48" s="533"/>
      <c r="AE48" s="533"/>
      <c r="AF48" s="533"/>
      <c r="AG48" s="533"/>
      <c r="AH48" s="533"/>
      <c r="AI48" s="533"/>
      <c r="AJ48" s="533"/>
    </row>
    <row r="49" spans="1:36" ht="12.75">
      <c r="A49" s="996"/>
      <c r="B49" s="996"/>
      <c r="C49" s="1065"/>
      <c r="D49" s="996"/>
      <c r="E49" s="1030"/>
      <c r="F49" s="1030"/>
      <c r="G49" s="1030"/>
      <c r="H49" s="1030"/>
      <c r="I49" s="1030"/>
      <c r="J49" s="1030"/>
      <c r="K49" s="1030"/>
      <c r="L49" s="1030"/>
      <c r="M49" s="1030"/>
      <c r="N49" s="1030"/>
      <c r="O49" s="1030"/>
      <c r="P49" s="533"/>
      <c r="Q49" s="533"/>
      <c r="R49" s="533"/>
      <c r="S49" s="533"/>
      <c r="T49" s="533"/>
      <c r="U49" s="533"/>
      <c r="V49" s="533"/>
      <c r="W49" s="533"/>
      <c r="X49" s="533"/>
      <c r="Y49" s="533"/>
      <c r="Z49" s="533"/>
      <c r="AA49" s="533"/>
      <c r="AB49" s="533"/>
      <c r="AC49" s="533"/>
      <c r="AD49" s="533"/>
      <c r="AE49" s="533"/>
      <c r="AF49" s="533"/>
      <c r="AG49" s="533"/>
      <c r="AH49" s="533"/>
      <c r="AI49" s="533"/>
      <c r="AJ49" s="533"/>
    </row>
    <row r="50" spans="1:36" ht="12.75">
      <c r="A50" s="996"/>
      <c r="B50" s="996"/>
      <c r="C50" s="1065"/>
      <c r="D50" s="996"/>
      <c r="E50" s="1030"/>
      <c r="F50" s="1030"/>
      <c r="G50" s="1030"/>
      <c r="H50" s="1030"/>
      <c r="I50" s="1030"/>
      <c r="J50" s="1030"/>
      <c r="K50" s="1030"/>
      <c r="L50" s="1030"/>
      <c r="M50" s="1030"/>
      <c r="N50" s="1030"/>
      <c r="O50" s="1030"/>
      <c r="P50" s="533"/>
      <c r="Q50" s="533"/>
      <c r="R50" s="533"/>
      <c r="S50" s="533"/>
      <c r="T50" s="533"/>
      <c r="U50" s="533"/>
      <c r="V50" s="533"/>
      <c r="W50" s="533"/>
      <c r="X50" s="533"/>
      <c r="Y50" s="533"/>
      <c r="Z50" s="533"/>
      <c r="AA50" s="533"/>
      <c r="AB50" s="533"/>
      <c r="AC50" s="533"/>
      <c r="AD50" s="533"/>
      <c r="AE50" s="533"/>
      <c r="AF50" s="533"/>
      <c r="AG50" s="533"/>
      <c r="AH50" s="533"/>
      <c r="AI50" s="533"/>
      <c r="AJ50" s="533"/>
    </row>
    <row r="51" spans="1:36" ht="12.75">
      <c r="A51" s="996"/>
      <c r="B51" s="996"/>
      <c r="C51" s="1065"/>
      <c r="D51" s="996"/>
      <c r="E51" s="1030"/>
      <c r="F51" s="1030"/>
      <c r="G51" s="1030"/>
      <c r="H51" s="1030"/>
      <c r="I51" s="1030"/>
      <c r="J51" s="1030"/>
      <c r="K51" s="1030"/>
      <c r="L51" s="1030"/>
      <c r="M51" s="1030"/>
      <c r="N51" s="1030"/>
      <c r="O51" s="1030"/>
      <c r="P51" s="533"/>
      <c r="Q51" s="533"/>
      <c r="R51" s="533"/>
      <c r="S51" s="533"/>
      <c r="T51" s="533"/>
      <c r="U51" s="533"/>
      <c r="V51" s="533"/>
      <c r="W51" s="533"/>
      <c r="X51" s="533"/>
      <c r="Y51" s="533"/>
      <c r="Z51" s="533"/>
      <c r="AA51" s="533"/>
      <c r="AB51" s="533"/>
      <c r="AC51" s="533"/>
      <c r="AD51" s="533"/>
      <c r="AE51" s="533"/>
      <c r="AF51" s="533"/>
      <c r="AG51" s="533"/>
      <c r="AH51" s="533"/>
      <c r="AI51" s="533"/>
      <c r="AJ51" s="533"/>
    </row>
    <row r="52" spans="1:36" ht="12.75">
      <c r="A52" s="996"/>
      <c r="B52" s="996"/>
      <c r="C52" s="1065"/>
      <c r="D52" s="996"/>
      <c r="E52" s="1030"/>
      <c r="F52" s="1030"/>
      <c r="G52" s="1030"/>
      <c r="H52" s="1030"/>
      <c r="I52" s="1030"/>
      <c r="J52" s="1030"/>
      <c r="K52" s="1030"/>
      <c r="L52" s="1030"/>
      <c r="M52" s="1030"/>
      <c r="N52" s="1030"/>
      <c r="O52" s="1030"/>
      <c r="P52" s="533"/>
      <c r="Q52" s="533"/>
      <c r="R52" s="533"/>
      <c r="S52" s="533"/>
      <c r="T52" s="533"/>
      <c r="U52" s="533"/>
      <c r="V52" s="533"/>
      <c r="W52" s="533"/>
      <c r="X52" s="533"/>
      <c r="Y52" s="533"/>
      <c r="Z52" s="533"/>
      <c r="AA52" s="533"/>
      <c r="AB52" s="533"/>
      <c r="AC52" s="533"/>
      <c r="AD52" s="533"/>
      <c r="AE52" s="533"/>
      <c r="AF52" s="533"/>
      <c r="AG52" s="533"/>
      <c r="AH52" s="533"/>
      <c r="AI52" s="533"/>
      <c r="AJ52" s="533"/>
    </row>
    <row r="53" spans="1:36" ht="12.75">
      <c r="A53" s="996"/>
      <c r="B53" s="996"/>
      <c r="C53" s="1065"/>
      <c r="D53" s="996"/>
      <c r="E53" s="1030"/>
      <c r="F53" s="1030"/>
      <c r="G53" s="1030"/>
      <c r="H53" s="1030"/>
      <c r="I53" s="1030"/>
      <c r="J53" s="1030"/>
      <c r="K53" s="1030"/>
      <c r="L53" s="1030"/>
      <c r="M53" s="1030"/>
      <c r="N53" s="1030"/>
      <c r="O53" s="1030"/>
      <c r="P53" s="533"/>
      <c r="Q53" s="533"/>
      <c r="R53" s="533"/>
      <c r="S53" s="533"/>
      <c r="T53" s="533"/>
      <c r="U53" s="533"/>
      <c r="V53" s="533"/>
      <c r="W53" s="533"/>
      <c r="X53" s="533"/>
      <c r="Y53" s="533"/>
      <c r="Z53" s="533"/>
      <c r="AA53" s="533"/>
      <c r="AB53" s="533"/>
      <c r="AC53" s="533"/>
      <c r="AD53" s="533"/>
      <c r="AE53" s="533"/>
      <c r="AF53" s="533"/>
      <c r="AG53" s="533"/>
      <c r="AH53" s="533"/>
      <c r="AI53" s="533"/>
      <c r="AJ53" s="533"/>
    </row>
    <row r="54" spans="1:36" ht="12.75">
      <c r="A54" s="996"/>
      <c r="B54" s="996"/>
      <c r="C54" s="1065"/>
      <c r="D54" s="996"/>
      <c r="E54" s="1030"/>
      <c r="F54" s="1030"/>
      <c r="G54" s="1030"/>
      <c r="H54" s="1030"/>
      <c r="I54" s="1030"/>
      <c r="J54" s="1030"/>
      <c r="K54" s="1030"/>
      <c r="L54" s="1030"/>
      <c r="M54" s="1030"/>
      <c r="N54" s="1030"/>
      <c r="O54" s="1030"/>
      <c r="P54" s="533"/>
      <c r="Q54" s="533"/>
      <c r="R54" s="533"/>
      <c r="S54" s="533"/>
      <c r="T54" s="533"/>
      <c r="U54" s="533"/>
      <c r="V54" s="533"/>
      <c r="W54" s="533"/>
      <c r="X54" s="533"/>
      <c r="Y54" s="533"/>
      <c r="Z54" s="533"/>
      <c r="AA54" s="533"/>
      <c r="AB54" s="533"/>
      <c r="AC54" s="533"/>
      <c r="AD54" s="533"/>
      <c r="AE54" s="533"/>
      <c r="AF54" s="533"/>
      <c r="AG54" s="533"/>
      <c r="AH54" s="533"/>
      <c r="AI54" s="533"/>
      <c r="AJ54" s="533"/>
    </row>
    <row r="55" spans="1:36" ht="12.75">
      <c r="A55" s="996"/>
      <c r="B55" s="996"/>
      <c r="C55" s="1065"/>
      <c r="D55" s="996"/>
      <c r="E55" s="1030"/>
      <c r="F55" s="1030"/>
      <c r="G55" s="1030"/>
      <c r="H55" s="1030"/>
      <c r="I55" s="1030"/>
      <c r="J55" s="1030"/>
      <c r="K55" s="1030"/>
      <c r="L55" s="1030"/>
      <c r="M55" s="1030"/>
      <c r="N55" s="1030"/>
      <c r="O55" s="1030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3"/>
      <c r="AG55" s="533"/>
      <c r="AH55" s="533"/>
      <c r="AI55" s="533"/>
      <c r="AJ55" s="533"/>
    </row>
    <row r="56" spans="1:36" ht="12.75">
      <c r="A56" s="996"/>
      <c r="B56" s="996"/>
      <c r="C56" s="1065"/>
      <c r="D56" s="996"/>
      <c r="E56" s="1030"/>
      <c r="F56" s="1030"/>
      <c r="G56" s="1030"/>
      <c r="H56" s="1030"/>
      <c r="I56" s="1030"/>
      <c r="J56" s="1030"/>
      <c r="K56" s="1030"/>
      <c r="L56" s="1030"/>
      <c r="M56" s="1030"/>
      <c r="N56" s="1030"/>
      <c r="O56" s="1030"/>
      <c r="P56" s="533"/>
      <c r="Q56" s="533"/>
      <c r="R56" s="533"/>
      <c r="S56" s="533"/>
      <c r="T56" s="533"/>
      <c r="U56" s="533"/>
      <c r="V56" s="533"/>
      <c r="W56" s="533"/>
      <c r="X56" s="533"/>
      <c r="Y56" s="533"/>
      <c r="Z56" s="533"/>
      <c r="AA56" s="533"/>
      <c r="AB56" s="533"/>
      <c r="AC56" s="533"/>
      <c r="AD56" s="533"/>
      <c r="AE56" s="533"/>
      <c r="AF56" s="533"/>
      <c r="AG56" s="533"/>
      <c r="AH56" s="533"/>
      <c r="AI56" s="533"/>
      <c r="AJ56" s="533"/>
    </row>
    <row r="57" spans="1:36" ht="12.75">
      <c r="A57" s="996"/>
      <c r="B57" s="996"/>
      <c r="C57" s="1065"/>
      <c r="D57" s="996"/>
      <c r="E57" s="1030"/>
      <c r="F57" s="1030"/>
      <c r="G57" s="1030"/>
      <c r="H57" s="1030"/>
      <c r="I57" s="1030"/>
      <c r="J57" s="1030"/>
      <c r="K57" s="1030"/>
      <c r="L57" s="1030"/>
      <c r="M57" s="1030"/>
      <c r="N57" s="1030"/>
      <c r="O57" s="1030"/>
      <c r="P57" s="533"/>
      <c r="Q57" s="533"/>
      <c r="R57" s="533"/>
      <c r="S57" s="533"/>
      <c r="T57" s="533"/>
      <c r="U57" s="533"/>
      <c r="V57" s="533"/>
      <c r="W57" s="533"/>
      <c r="X57" s="533"/>
      <c r="Y57" s="533"/>
      <c r="Z57" s="533"/>
      <c r="AA57" s="533"/>
      <c r="AB57" s="533"/>
      <c r="AC57" s="533"/>
      <c r="AD57" s="533"/>
      <c r="AE57" s="533"/>
      <c r="AF57" s="533"/>
      <c r="AG57" s="533"/>
      <c r="AH57" s="533"/>
      <c r="AI57" s="533"/>
      <c r="AJ57" s="533"/>
    </row>
    <row r="58" spans="1:36" ht="12.75">
      <c r="A58" s="996"/>
      <c r="B58" s="996"/>
      <c r="C58" s="1065"/>
      <c r="D58" s="996"/>
      <c r="E58" s="1030"/>
      <c r="F58" s="1030"/>
      <c r="G58" s="1030"/>
      <c r="H58" s="1030"/>
      <c r="I58" s="1030"/>
      <c r="J58" s="1030"/>
      <c r="K58" s="1030"/>
      <c r="L58" s="1030"/>
      <c r="M58" s="1030"/>
      <c r="N58" s="1030"/>
      <c r="O58" s="1030"/>
      <c r="P58" s="533"/>
      <c r="Q58" s="533"/>
      <c r="R58" s="533"/>
      <c r="S58" s="533"/>
      <c r="T58" s="533"/>
      <c r="U58" s="533"/>
      <c r="V58" s="533"/>
      <c r="W58" s="533"/>
      <c r="X58" s="533"/>
      <c r="Y58" s="533"/>
      <c r="Z58" s="533"/>
      <c r="AA58" s="533"/>
      <c r="AB58" s="533"/>
      <c r="AC58" s="533"/>
      <c r="AD58" s="533"/>
      <c r="AE58" s="533"/>
      <c r="AF58" s="533"/>
      <c r="AG58" s="533"/>
      <c r="AH58" s="533"/>
      <c r="AI58" s="533"/>
      <c r="AJ58" s="533"/>
    </row>
    <row r="59" spans="1:36" ht="12.75">
      <c r="A59" s="996"/>
      <c r="B59" s="996"/>
      <c r="C59" s="1065"/>
      <c r="D59" s="996"/>
      <c r="E59" s="1030"/>
      <c r="F59" s="1030"/>
      <c r="G59" s="1030"/>
      <c r="H59" s="1030"/>
      <c r="I59" s="1030"/>
      <c r="J59" s="1030"/>
      <c r="K59" s="1030"/>
      <c r="L59" s="1030"/>
      <c r="M59" s="1030"/>
      <c r="N59" s="1030"/>
      <c r="O59" s="1030"/>
      <c r="P59" s="533"/>
      <c r="Q59" s="533"/>
      <c r="R59" s="533"/>
      <c r="S59" s="533"/>
      <c r="T59" s="533"/>
      <c r="U59" s="533"/>
      <c r="V59" s="533"/>
      <c r="W59" s="533"/>
      <c r="X59" s="533"/>
      <c r="Y59" s="533"/>
      <c r="Z59" s="533"/>
      <c r="AA59" s="533"/>
      <c r="AB59" s="533"/>
      <c r="AC59" s="533"/>
      <c r="AD59" s="533"/>
      <c r="AE59" s="533"/>
      <c r="AF59" s="533"/>
      <c r="AG59" s="533"/>
      <c r="AH59" s="533"/>
      <c r="AI59" s="533"/>
      <c r="AJ59" s="533"/>
    </row>
    <row r="60" spans="1:36" ht="12.75">
      <c r="A60" s="996"/>
      <c r="B60" s="996"/>
      <c r="C60" s="1065"/>
      <c r="D60" s="996"/>
      <c r="E60" s="1030"/>
      <c r="F60" s="1030"/>
      <c r="G60" s="1030"/>
      <c r="H60" s="1030"/>
      <c r="I60" s="1030"/>
      <c r="J60" s="1030"/>
      <c r="K60" s="1030"/>
      <c r="L60" s="1030"/>
      <c r="M60" s="1030"/>
      <c r="N60" s="1030"/>
      <c r="O60" s="1030"/>
      <c r="P60" s="533"/>
      <c r="Q60" s="533"/>
      <c r="R60" s="533"/>
      <c r="S60" s="533"/>
      <c r="T60" s="533"/>
      <c r="U60" s="533"/>
      <c r="V60" s="533"/>
      <c r="W60" s="533"/>
      <c r="X60" s="533"/>
      <c r="Y60" s="533"/>
      <c r="Z60" s="533"/>
      <c r="AA60" s="533"/>
      <c r="AB60" s="533"/>
      <c r="AC60" s="533"/>
      <c r="AD60" s="533"/>
      <c r="AE60" s="533"/>
      <c r="AF60" s="533"/>
      <c r="AG60" s="533"/>
      <c r="AH60" s="533"/>
      <c r="AI60" s="533"/>
      <c r="AJ60" s="533"/>
    </row>
    <row r="61" spans="1:36" ht="12.75">
      <c r="A61" s="996"/>
      <c r="B61" s="996"/>
      <c r="C61" s="1065"/>
      <c r="D61" s="996"/>
      <c r="E61" s="1030"/>
      <c r="F61" s="1030"/>
      <c r="G61" s="1030"/>
      <c r="H61" s="1030"/>
      <c r="I61" s="1030"/>
      <c r="J61" s="1030"/>
      <c r="K61" s="1030"/>
      <c r="L61" s="1030"/>
      <c r="M61" s="1030"/>
      <c r="N61" s="1030"/>
      <c r="O61" s="1030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3"/>
      <c r="AA61" s="533"/>
      <c r="AB61" s="533"/>
      <c r="AC61" s="533"/>
      <c r="AD61" s="533"/>
      <c r="AE61" s="533"/>
      <c r="AF61" s="533"/>
      <c r="AG61" s="533"/>
      <c r="AH61" s="533"/>
      <c r="AI61" s="533"/>
      <c r="AJ61" s="533"/>
    </row>
    <row r="62" spans="1:36" ht="12.75">
      <c r="A62" s="996"/>
      <c r="B62" s="996"/>
      <c r="C62" s="1065"/>
      <c r="D62" s="996"/>
      <c r="E62" s="1030"/>
      <c r="F62" s="1030"/>
      <c r="G62" s="1030"/>
      <c r="H62" s="1030"/>
      <c r="I62" s="1030"/>
      <c r="J62" s="1030"/>
      <c r="K62" s="1030"/>
      <c r="L62" s="1030"/>
      <c r="M62" s="1030"/>
      <c r="N62" s="1030"/>
      <c r="O62" s="1030"/>
      <c r="P62" s="533"/>
      <c r="Q62" s="533"/>
      <c r="R62" s="533"/>
      <c r="S62" s="533"/>
      <c r="T62" s="533"/>
      <c r="U62" s="533"/>
      <c r="V62" s="533"/>
      <c r="W62" s="533"/>
      <c r="X62" s="533"/>
      <c r="Y62" s="533"/>
      <c r="Z62" s="533"/>
      <c r="AA62" s="533"/>
      <c r="AB62" s="533"/>
      <c r="AC62" s="533"/>
      <c r="AD62" s="533"/>
      <c r="AE62" s="533"/>
      <c r="AF62" s="533"/>
      <c r="AG62" s="533"/>
      <c r="AH62" s="533"/>
      <c r="AI62" s="533"/>
      <c r="AJ62" s="533"/>
    </row>
    <row r="63" spans="1:36" ht="12.75">
      <c r="A63" s="996"/>
      <c r="B63" s="996"/>
      <c r="C63" s="1065"/>
      <c r="D63" s="996"/>
      <c r="E63" s="1030"/>
      <c r="F63" s="1030"/>
      <c r="G63" s="1030"/>
      <c r="H63" s="1030"/>
      <c r="I63" s="1030"/>
      <c r="J63" s="1030"/>
      <c r="K63" s="1030"/>
      <c r="L63" s="1030"/>
      <c r="M63" s="1030"/>
      <c r="N63" s="1030"/>
      <c r="O63" s="1030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3"/>
      <c r="AA63" s="533"/>
      <c r="AB63" s="533"/>
      <c r="AC63" s="533"/>
      <c r="AD63" s="533"/>
      <c r="AE63" s="533"/>
      <c r="AF63" s="533"/>
      <c r="AG63" s="533"/>
      <c r="AH63" s="533"/>
      <c r="AI63" s="533"/>
      <c r="AJ63" s="533"/>
    </row>
    <row r="64" spans="1:36" ht="12.75">
      <c r="A64" s="996"/>
      <c r="B64" s="996"/>
      <c r="C64" s="1065"/>
      <c r="D64" s="996"/>
      <c r="E64" s="1030"/>
      <c r="F64" s="1030"/>
      <c r="G64" s="1030"/>
      <c r="H64" s="1030"/>
      <c r="I64" s="1030"/>
      <c r="J64" s="1030"/>
      <c r="K64" s="1030"/>
      <c r="L64" s="1030"/>
      <c r="M64" s="1030"/>
      <c r="N64" s="1030"/>
      <c r="O64" s="1030"/>
      <c r="P64" s="533"/>
      <c r="Q64" s="533"/>
      <c r="R64" s="533"/>
      <c r="S64" s="533"/>
      <c r="T64" s="533"/>
      <c r="U64" s="533"/>
      <c r="V64" s="533"/>
      <c r="W64" s="533"/>
      <c r="X64" s="533"/>
      <c r="Y64" s="533"/>
      <c r="Z64" s="533"/>
      <c r="AA64" s="533"/>
      <c r="AB64" s="533"/>
      <c r="AC64" s="533"/>
      <c r="AD64" s="533"/>
      <c r="AE64" s="533"/>
      <c r="AF64" s="533"/>
      <c r="AG64" s="533"/>
      <c r="AH64" s="533"/>
      <c r="AI64" s="533"/>
      <c r="AJ64" s="533"/>
    </row>
    <row r="65" spans="1:36" ht="12.75">
      <c r="A65" s="996"/>
      <c r="B65" s="996"/>
      <c r="C65" s="1065"/>
      <c r="D65" s="996"/>
      <c r="E65" s="1030"/>
      <c r="F65" s="1030"/>
      <c r="G65" s="1030"/>
      <c r="H65" s="1030"/>
      <c r="I65" s="1030"/>
      <c r="J65" s="1030"/>
      <c r="K65" s="1030"/>
      <c r="L65" s="1030"/>
      <c r="M65" s="1030"/>
      <c r="N65" s="1030"/>
      <c r="O65" s="1030"/>
      <c r="P65" s="533"/>
      <c r="Q65" s="533"/>
      <c r="R65" s="533"/>
      <c r="S65" s="533"/>
      <c r="T65" s="533"/>
      <c r="U65" s="533"/>
      <c r="V65" s="533"/>
      <c r="W65" s="533"/>
      <c r="X65" s="533"/>
      <c r="Y65" s="533"/>
      <c r="Z65" s="533"/>
      <c r="AA65" s="533"/>
      <c r="AB65" s="533"/>
      <c r="AC65" s="533"/>
      <c r="AD65" s="533"/>
      <c r="AE65" s="533"/>
      <c r="AF65" s="533"/>
      <c r="AG65" s="533"/>
      <c r="AH65" s="533"/>
      <c r="AI65" s="533"/>
      <c r="AJ65" s="533"/>
    </row>
    <row r="66" spans="1:36" ht="12.75">
      <c r="A66" s="996"/>
      <c r="B66" s="996"/>
      <c r="C66" s="1065"/>
      <c r="D66" s="996"/>
      <c r="E66" s="1030"/>
      <c r="F66" s="1030"/>
      <c r="G66" s="1030"/>
      <c r="H66" s="1030"/>
      <c r="I66" s="1030"/>
      <c r="J66" s="1030"/>
      <c r="K66" s="1030"/>
      <c r="L66" s="1030"/>
      <c r="M66" s="1030"/>
      <c r="N66" s="1030"/>
      <c r="O66" s="1030"/>
      <c r="P66" s="533"/>
      <c r="Q66" s="533"/>
      <c r="R66" s="533"/>
      <c r="S66" s="533"/>
      <c r="T66" s="533"/>
      <c r="U66" s="533"/>
      <c r="V66" s="533"/>
      <c r="W66" s="533"/>
      <c r="X66" s="533"/>
      <c r="Y66" s="533"/>
      <c r="Z66" s="533"/>
      <c r="AA66" s="533"/>
      <c r="AB66" s="533"/>
      <c r="AC66" s="533"/>
      <c r="AD66" s="533"/>
      <c r="AE66" s="533"/>
      <c r="AF66" s="533"/>
      <c r="AG66" s="533"/>
      <c r="AH66" s="533"/>
      <c r="AI66" s="533"/>
      <c r="AJ66" s="533"/>
    </row>
    <row r="67" spans="1:36" ht="12.75">
      <c r="A67" s="996"/>
      <c r="B67" s="996"/>
      <c r="C67" s="1065"/>
      <c r="D67" s="996"/>
      <c r="E67" s="1030"/>
      <c r="F67" s="1030"/>
      <c r="G67" s="1030"/>
      <c r="H67" s="1030"/>
      <c r="I67" s="1030"/>
      <c r="J67" s="1030"/>
      <c r="K67" s="1030"/>
      <c r="L67" s="1030"/>
      <c r="M67" s="1030"/>
      <c r="N67" s="1030"/>
      <c r="O67" s="1030"/>
      <c r="P67" s="533"/>
      <c r="Q67" s="533"/>
      <c r="R67" s="533"/>
      <c r="S67" s="533"/>
      <c r="T67" s="533"/>
      <c r="U67" s="533"/>
      <c r="V67" s="533"/>
      <c r="W67" s="533"/>
      <c r="X67" s="533"/>
      <c r="Y67" s="533"/>
      <c r="Z67" s="533"/>
      <c r="AA67" s="533"/>
      <c r="AB67" s="533"/>
      <c r="AC67" s="533"/>
      <c r="AD67" s="533"/>
      <c r="AE67" s="533"/>
      <c r="AF67" s="533"/>
      <c r="AG67" s="533"/>
      <c r="AH67" s="533"/>
      <c r="AI67" s="533"/>
      <c r="AJ67" s="533"/>
    </row>
    <row r="68" spans="1:36" ht="12.75">
      <c r="A68" s="996"/>
      <c r="B68" s="996"/>
      <c r="C68" s="1065"/>
      <c r="D68" s="996"/>
      <c r="E68" s="1030"/>
      <c r="F68" s="1030"/>
      <c r="G68" s="1030"/>
      <c r="H68" s="1030"/>
      <c r="I68" s="1030"/>
      <c r="J68" s="1030"/>
      <c r="K68" s="1030"/>
      <c r="L68" s="1030"/>
      <c r="M68" s="1030"/>
      <c r="N68" s="1030"/>
      <c r="O68" s="1030"/>
      <c r="P68" s="533"/>
      <c r="Q68" s="533"/>
      <c r="R68" s="533"/>
      <c r="S68" s="533"/>
      <c r="T68" s="533"/>
      <c r="U68" s="533"/>
      <c r="V68" s="533"/>
      <c r="W68" s="533"/>
      <c r="X68" s="533"/>
      <c r="Y68" s="533"/>
      <c r="Z68" s="533"/>
      <c r="AA68" s="533"/>
      <c r="AB68" s="533"/>
      <c r="AC68" s="533"/>
      <c r="AD68" s="533"/>
      <c r="AE68" s="533"/>
      <c r="AF68" s="533"/>
      <c r="AG68" s="533"/>
      <c r="AH68" s="533"/>
      <c r="AI68" s="533"/>
      <c r="AJ68" s="533"/>
    </row>
    <row r="69" spans="1:36" ht="12.75">
      <c r="A69" s="996"/>
      <c r="B69" s="996"/>
      <c r="C69" s="1065"/>
      <c r="D69" s="996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533"/>
      <c r="Q69" s="533"/>
      <c r="R69" s="533"/>
      <c r="S69" s="533"/>
      <c r="T69" s="533"/>
      <c r="U69" s="533"/>
      <c r="V69" s="533"/>
      <c r="W69" s="533"/>
      <c r="X69" s="533"/>
      <c r="Y69" s="533"/>
      <c r="Z69" s="533"/>
      <c r="AA69" s="533"/>
      <c r="AB69" s="533"/>
      <c r="AC69" s="533"/>
      <c r="AD69" s="533"/>
      <c r="AE69" s="533"/>
      <c r="AF69" s="533"/>
      <c r="AG69" s="533"/>
      <c r="AH69" s="533"/>
      <c r="AI69" s="533"/>
      <c r="AJ69" s="533"/>
    </row>
    <row r="70" spans="1:36" ht="12.75">
      <c r="A70" s="996"/>
      <c r="B70" s="996"/>
      <c r="C70" s="1065"/>
      <c r="D70" s="996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533"/>
      <c r="Q70" s="533"/>
      <c r="R70" s="533"/>
      <c r="S70" s="533"/>
      <c r="T70" s="533"/>
      <c r="U70" s="533"/>
      <c r="V70" s="533"/>
      <c r="W70" s="533"/>
      <c r="X70" s="533"/>
      <c r="Y70" s="533"/>
      <c r="Z70" s="533"/>
      <c r="AA70" s="533"/>
      <c r="AB70" s="533"/>
      <c r="AC70" s="533"/>
      <c r="AD70" s="533"/>
      <c r="AE70" s="533"/>
      <c r="AF70" s="533"/>
      <c r="AG70" s="533"/>
      <c r="AH70" s="533"/>
      <c r="AI70" s="533"/>
      <c r="AJ70" s="533"/>
    </row>
    <row r="71" spans="1:36" ht="12.75">
      <c r="A71" s="996"/>
      <c r="B71" s="996"/>
      <c r="C71" s="1065"/>
      <c r="D71" s="996"/>
      <c r="E71" s="1030"/>
      <c r="F71" s="1030"/>
      <c r="G71" s="1030"/>
      <c r="H71" s="1030"/>
      <c r="I71" s="1030"/>
      <c r="J71" s="1030"/>
      <c r="K71" s="1030"/>
      <c r="L71" s="1030"/>
      <c r="M71" s="1030"/>
      <c r="N71" s="1030"/>
      <c r="O71" s="1030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3"/>
      <c r="AA71" s="533"/>
      <c r="AB71" s="533"/>
      <c r="AC71" s="533"/>
      <c r="AD71" s="533"/>
      <c r="AE71" s="533"/>
      <c r="AF71" s="533"/>
      <c r="AG71" s="533"/>
      <c r="AH71" s="533"/>
      <c r="AI71" s="533"/>
      <c r="AJ71" s="533"/>
    </row>
    <row r="72" spans="1:15" ht="12.75">
      <c r="A72" s="996"/>
      <c r="B72" s="996"/>
      <c r="C72" s="1065"/>
      <c r="D72" s="996"/>
      <c r="E72" s="996"/>
      <c r="F72" s="996"/>
      <c r="G72" s="996"/>
      <c r="H72" s="996"/>
      <c r="I72" s="996"/>
      <c r="J72" s="996"/>
      <c r="K72" s="996"/>
      <c r="L72" s="996"/>
      <c r="M72" s="996"/>
      <c r="N72" s="996"/>
      <c r="O72" s="996"/>
    </row>
    <row r="73" spans="1:15" ht="12.75">
      <c r="A73" s="996"/>
      <c r="B73" s="996"/>
      <c r="C73" s="1065"/>
      <c r="D73" s="996"/>
      <c r="E73" s="996"/>
      <c r="F73" s="996"/>
      <c r="G73" s="996"/>
      <c r="H73" s="996"/>
      <c r="I73" s="996"/>
      <c r="J73" s="996"/>
      <c r="K73" s="996"/>
      <c r="L73" s="996"/>
      <c r="M73" s="996"/>
      <c r="N73" s="996"/>
      <c r="O73" s="996"/>
    </row>
    <row r="74" spans="1:15" ht="12.75">
      <c r="A74" s="996"/>
      <c r="B74" s="996"/>
      <c r="C74" s="1065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</row>
    <row r="75" spans="1:15" ht="12.75">
      <c r="A75" s="996"/>
      <c r="B75" s="996"/>
      <c r="C75" s="1065"/>
      <c r="D75" s="996"/>
      <c r="E75" s="996"/>
      <c r="F75" s="996"/>
      <c r="G75" s="996"/>
      <c r="H75" s="996"/>
      <c r="I75" s="996"/>
      <c r="J75" s="996"/>
      <c r="K75" s="996"/>
      <c r="L75" s="996"/>
      <c r="M75" s="996"/>
      <c r="N75" s="996"/>
      <c r="O75" s="996"/>
    </row>
    <row r="76" spans="1:15" ht="12.75">
      <c r="A76" s="996"/>
      <c r="B76" s="996"/>
      <c r="C76" s="1065"/>
      <c r="D76" s="996"/>
      <c r="E76" s="996"/>
      <c r="F76" s="996"/>
      <c r="G76" s="996"/>
      <c r="H76" s="996"/>
      <c r="I76" s="996"/>
      <c r="J76" s="996"/>
      <c r="K76" s="996"/>
      <c r="L76" s="996"/>
      <c r="M76" s="996"/>
      <c r="N76" s="996"/>
      <c r="O76" s="996"/>
    </row>
    <row r="77" spans="1:15" ht="12.75">
      <c r="A77" s="996"/>
      <c r="B77" s="996"/>
      <c r="C77" s="1065"/>
      <c r="D77" s="996"/>
      <c r="E77" s="996"/>
      <c r="F77" s="996"/>
      <c r="G77" s="996"/>
      <c r="H77" s="996"/>
      <c r="I77" s="996"/>
      <c r="J77" s="996"/>
      <c r="K77" s="996"/>
      <c r="L77" s="996"/>
      <c r="M77" s="996"/>
      <c r="N77" s="996"/>
      <c r="O77" s="996"/>
    </row>
    <row r="78" spans="1:15" ht="12.75">
      <c r="A78" s="996"/>
      <c r="B78" s="996"/>
      <c r="C78" s="1065"/>
      <c r="D78" s="996"/>
      <c r="E78" s="996"/>
      <c r="F78" s="996"/>
      <c r="G78" s="996"/>
      <c r="H78" s="996"/>
      <c r="I78" s="996"/>
      <c r="J78" s="996"/>
      <c r="K78" s="996"/>
      <c r="L78" s="996"/>
      <c r="M78" s="996"/>
      <c r="N78" s="996"/>
      <c r="O78" s="996"/>
    </row>
    <row r="79" spans="1:15" ht="12.75">
      <c r="A79" s="996"/>
      <c r="B79" s="996"/>
      <c r="C79" s="1065"/>
      <c r="D79" s="996"/>
      <c r="E79" s="996"/>
      <c r="F79" s="996"/>
      <c r="G79" s="996"/>
      <c r="H79" s="996"/>
      <c r="I79" s="996"/>
      <c r="J79" s="996"/>
      <c r="K79" s="996"/>
      <c r="L79" s="996"/>
      <c r="M79" s="996"/>
      <c r="N79" s="996"/>
      <c r="O79" s="996"/>
    </row>
    <row r="80" spans="1:15" ht="12.75">
      <c r="A80" s="996"/>
      <c r="B80" s="996"/>
      <c r="C80" s="1065"/>
      <c r="D80" s="996"/>
      <c r="E80" s="996"/>
      <c r="F80" s="996"/>
      <c r="G80" s="996"/>
      <c r="H80" s="996"/>
      <c r="I80" s="996"/>
      <c r="J80" s="996"/>
      <c r="K80" s="996"/>
      <c r="L80" s="996"/>
      <c r="M80" s="996"/>
      <c r="N80" s="996"/>
      <c r="O80" s="996"/>
    </row>
    <row r="81" spans="1:15" ht="12.75">
      <c r="A81" s="996"/>
      <c r="B81" s="996"/>
      <c r="C81" s="1065"/>
      <c r="D81" s="996"/>
      <c r="E81" s="996"/>
      <c r="F81" s="996"/>
      <c r="G81" s="996"/>
      <c r="H81" s="996"/>
      <c r="I81" s="996"/>
      <c r="J81" s="996"/>
      <c r="K81" s="996"/>
      <c r="L81" s="996"/>
      <c r="M81" s="996"/>
      <c r="N81" s="996"/>
      <c r="O81" s="996"/>
    </row>
    <row r="82" spans="1:15" ht="12.75">
      <c r="A82" s="996"/>
      <c r="B82" s="996"/>
      <c r="C82" s="1065"/>
      <c r="D82" s="996"/>
      <c r="E82" s="996"/>
      <c r="F82" s="996"/>
      <c r="G82" s="996"/>
      <c r="H82" s="996"/>
      <c r="I82" s="996"/>
      <c r="J82" s="996"/>
      <c r="K82" s="996"/>
      <c r="L82" s="996"/>
      <c r="M82" s="996"/>
      <c r="N82" s="996"/>
      <c r="O82" s="996"/>
    </row>
    <row r="83" spans="1:15" ht="12.75">
      <c r="A83" s="996"/>
      <c r="B83" s="996"/>
      <c r="C83" s="1065"/>
      <c r="D83" s="996"/>
      <c r="E83" s="996"/>
      <c r="F83" s="996"/>
      <c r="G83" s="996"/>
      <c r="H83" s="996"/>
      <c r="I83" s="996"/>
      <c r="J83" s="996"/>
      <c r="K83" s="996"/>
      <c r="L83" s="996"/>
      <c r="M83" s="996"/>
      <c r="N83" s="996"/>
      <c r="O83" s="996"/>
    </row>
    <row r="84" spans="1:15" ht="12.75">
      <c r="A84" s="996"/>
      <c r="B84" s="996"/>
      <c r="C84" s="1065"/>
      <c r="D84" s="996"/>
      <c r="E84" s="996"/>
      <c r="F84" s="996"/>
      <c r="G84" s="996"/>
      <c r="H84" s="996"/>
      <c r="I84" s="996"/>
      <c r="J84" s="996"/>
      <c r="K84" s="996"/>
      <c r="L84" s="996"/>
      <c r="M84" s="996"/>
      <c r="N84" s="996"/>
      <c r="O84" s="996"/>
    </row>
    <row r="85" spans="1:15" ht="12.75">
      <c r="A85" s="996"/>
      <c r="B85" s="996"/>
      <c r="C85" s="1065"/>
      <c r="D85" s="996"/>
      <c r="E85" s="996"/>
      <c r="F85" s="996"/>
      <c r="G85" s="996"/>
      <c r="H85" s="996"/>
      <c r="I85" s="996"/>
      <c r="J85" s="996"/>
      <c r="K85" s="996"/>
      <c r="L85" s="996"/>
      <c r="M85" s="996"/>
      <c r="N85" s="996"/>
      <c r="O85" s="996"/>
    </row>
    <row r="86" spans="1:15" ht="12.75">
      <c r="A86" s="996"/>
      <c r="B86" s="996"/>
      <c r="C86" s="1065"/>
      <c r="D86" s="996"/>
      <c r="E86" s="996"/>
      <c r="F86" s="996"/>
      <c r="G86" s="996"/>
      <c r="H86" s="996"/>
      <c r="I86" s="996"/>
      <c r="J86" s="996"/>
      <c r="K86" s="996"/>
      <c r="L86" s="996"/>
      <c r="M86" s="996"/>
      <c r="N86" s="996"/>
      <c r="O86" s="996"/>
    </row>
    <row r="87" spans="1:15" ht="12.75">
      <c r="A87" s="996"/>
      <c r="B87" s="996"/>
      <c r="C87" s="1065"/>
      <c r="D87" s="996"/>
      <c r="E87" s="996"/>
      <c r="F87" s="996"/>
      <c r="G87" s="996"/>
      <c r="H87" s="996"/>
      <c r="I87" s="996"/>
      <c r="J87" s="996"/>
      <c r="K87" s="996"/>
      <c r="L87" s="996"/>
      <c r="M87" s="996"/>
      <c r="N87" s="996"/>
      <c r="O87" s="996"/>
    </row>
    <row r="88" spans="1:15" ht="12.75">
      <c r="A88" s="996"/>
      <c r="B88" s="996"/>
      <c r="C88" s="996"/>
      <c r="D88" s="996"/>
      <c r="E88" s="996"/>
      <c r="F88" s="996"/>
      <c r="G88" s="996"/>
      <c r="H88" s="996"/>
      <c r="I88" s="996"/>
      <c r="J88" s="996"/>
      <c r="K88" s="996"/>
      <c r="L88" s="996"/>
      <c r="M88" s="996"/>
      <c r="N88" s="996"/>
      <c r="O88" s="996"/>
    </row>
    <row r="89" spans="1:15" ht="12.75">
      <c r="A89" s="996"/>
      <c r="B89" s="996"/>
      <c r="C89" s="996"/>
      <c r="D89" s="996"/>
      <c r="E89" s="996"/>
      <c r="F89" s="996"/>
      <c r="G89" s="996"/>
      <c r="H89" s="996"/>
      <c r="I89" s="996"/>
      <c r="J89" s="996"/>
      <c r="K89" s="996"/>
      <c r="L89" s="996"/>
      <c r="M89" s="996"/>
      <c r="N89" s="996"/>
      <c r="O89" s="996"/>
    </row>
    <row r="90" spans="1:15" ht="12.75">
      <c r="A90" s="996"/>
      <c r="B90" s="996"/>
      <c r="C90" s="996"/>
      <c r="D90" s="996"/>
      <c r="E90" s="996"/>
      <c r="F90" s="996"/>
      <c r="G90" s="996"/>
      <c r="H90" s="996"/>
      <c r="I90" s="996"/>
      <c r="J90" s="996"/>
      <c r="K90" s="996"/>
      <c r="L90" s="996"/>
      <c r="M90" s="996"/>
      <c r="N90" s="996"/>
      <c r="O90" s="996"/>
    </row>
    <row r="91" spans="1:15" ht="12.75">
      <c r="A91" s="996"/>
      <c r="B91" s="996"/>
      <c r="C91" s="996"/>
      <c r="D91" s="996"/>
      <c r="E91" s="996"/>
      <c r="F91" s="996"/>
      <c r="G91" s="996"/>
      <c r="H91" s="996"/>
      <c r="I91" s="996"/>
      <c r="J91" s="996"/>
      <c r="K91" s="996"/>
      <c r="L91" s="996"/>
      <c r="M91" s="996"/>
      <c r="N91" s="996"/>
      <c r="O91" s="996"/>
    </row>
    <row r="92" spans="1:15" ht="12.75">
      <c r="A92" s="996"/>
      <c r="B92" s="996"/>
      <c r="C92" s="996"/>
      <c r="D92" s="996"/>
      <c r="E92" s="996"/>
      <c r="F92" s="996"/>
      <c r="G92" s="996"/>
      <c r="H92" s="996"/>
      <c r="I92" s="996"/>
      <c r="J92" s="996"/>
      <c r="K92" s="996"/>
      <c r="L92" s="996"/>
      <c r="M92" s="996"/>
      <c r="N92" s="996"/>
      <c r="O92" s="996"/>
    </row>
    <row r="93" spans="1:15" ht="12.75">
      <c r="A93" s="996"/>
      <c r="B93" s="996"/>
      <c r="C93" s="996"/>
      <c r="D93" s="996"/>
      <c r="E93" s="996"/>
      <c r="F93" s="996"/>
      <c r="G93" s="996"/>
      <c r="H93" s="996"/>
      <c r="I93" s="996"/>
      <c r="J93" s="996"/>
      <c r="K93" s="996"/>
      <c r="L93" s="996"/>
      <c r="M93" s="996"/>
      <c r="N93" s="996"/>
      <c r="O93" s="996"/>
    </row>
    <row r="94" spans="1:15" ht="12.75">
      <c r="A94" s="996"/>
      <c r="B94" s="996"/>
      <c r="C94" s="996"/>
      <c r="D94" s="996"/>
      <c r="E94" s="996"/>
      <c r="F94" s="996"/>
      <c r="G94" s="996"/>
      <c r="H94" s="996"/>
      <c r="I94" s="996"/>
      <c r="J94" s="996"/>
      <c r="K94" s="996"/>
      <c r="L94" s="996"/>
      <c r="M94" s="996"/>
      <c r="N94" s="996"/>
      <c r="O94" s="996"/>
    </row>
    <row r="95" spans="1:15" ht="12.75">
      <c r="A95" s="996"/>
      <c r="B95" s="996"/>
      <c r="C95" s="996"/>
      <c r="D95" s="996"/>
      <c r="E95" s="996"/>
      <c r="F95" s="996"/>
      <c r="G95" s="996"/>
      <c r="H95" s="996"/>
      <c r="I95" s="996"/>
      <c r="J95" s="996"/>
      <c r="K95" s="996"/>
      <c r="L95" s="996"/>
      <c r="M95" s="996"/>
      <c r="N95" s="996"/>
      <c r="O95" s="996"/>
    </row>
    <row r="96" spans="1:15" ht="12.75">
      <c r="A96" s="996"/>
      <c r="B96" s="996"/>
      <c r="C96" s="996"/>
      <c r="D96" s="996"/>
      <c r="E96" s="996"/>
      <c r="F96" s="996"/>
      <c r="G96" s="996"/>
      <c r="H96" s="996"/>
      <c r="I96" s="996"/>
      <c r="J96" s="996"/>
      <c r="K96" s="996"/>
      <c r="L96" s="996"/>
      <c r="M96" s="996"/>
      <c r="N96" s="996"/>
      <c r="O96" s="996"/>
    </row>
    <row r="97" spans="1:15" ht="12.75">
      <c r="A97" s="996"/>
      <c r="B97" s="996"/>
      <c r="C97" s="996"/>
      <c r="D97" s="996"/>
      <c r="E97" s="996"/>
      <c r="F97" s="996"/>
      <c r="G97" s="996"/>
      <c r="H97" s="996"/>
      <c r="I97" s="996"/>
      <c r="J97" s="996"/>
      <c r="K97" s="996"/>
      <c r="L97" s="996"/>
      <c r="M97" s="996"/>
      <c r="N97" s="996"/>
      <c r="O97" s="996"/>
    </row>
    <row r="98" spans="1:15" ht="12.75">
      <c r="A98" s="996"/>
      <c r="B98" s="996"/>
      <c r="C98" s="996"/>
      <c r="D98" s="996"/>
      <c r="E98" s="996"/>
      <c r="F98" s="996"/>
      <c r="G98" s="996"/>
      <c r="H98" s="996"/>
      <c r="I98" s="996"/>
      <c r="J98" s="996"/>
      <c r="K98" s="996"/>
      <c r="L98" s="996"/>
      <c r="M98" s="996"/>
      <c r="N98" s="996"/>
      <c r="O98" s="996"/>
    </row>
    <row r="99" spans="1:15" ht="12.75">
      <c r="A99" s="996"/>
      <c r="B99" s="996"/>
      <c r="C99" s="996"/>
      <c r="D99" s="996"/>
      <c r="E99" s="996"/>
      <c r="F99" s="996"/>
      <c r="G99" s="996"/>
      <c r="H99" s="996"/>
      <c r="I99" s="996"/>
      <c r="J99" s="996"/>
      <c r="K99" s="996"/>
      <c r="L99" s="996"/>
      <c r="M99" s="996"/>
      <c r="N99" s="996"/>
      <c r="O99" s="996"/>
    </row>
    <row r="100" spans="1:15" ht="12.75">
      <c r="A100" s="996"/>
      <c r="B100" s="996"/>
      <c r="C100" s="996"/>
      <c r="D100" s="996"/>
      <c r="E100" s="996"/>
      <c r="F100" s="996"/>
      <c r="G100" s="996"/>
      <c r="H100" s="996"/>
      <c r="I100" s="996"/>
      <c r="J100" s="996"/>
      <c r="K100" s="996"/>
      <c r="L100" s="996"/>
      <c r="M100" s="996"/>
      <c r="N100" s="996"/>
      <c r="O100" s="996"/>
    </row>
    <row r="101" spans="1:15" ht="12.75">
      <c r="A101" s="996"/>
      <c r="B101" s="996"/>
      <c r="C101" s="996"/>
      <c r="D101" s="996"/>
      <c r="E101" s="996"/>
      <c r="F101" s="996"/>
      <c r="G101" s="996"/>
      <c r="H101" s="996"/>
      <c r="I101" s="996"/>
      <c r="J101" s="996"/>
      <c r="K101" s="996"/>
      <c r="L101" s="996"/>
      <c r="M101" s="996"/>
      <c r="N101" s="996"/>
      <c r="O101" s="996"/>
    </row>
    <row r="102" spans="1:15" ht="12.75">
      <c r="A102" s="996"/>
      <c r="B102" s="996"/>
      <c r="C102" s="996"/>
      <c r="D102" s="996"/>
      <c r="E102" s="996"/>
      <c r="F102" s="996"/>
      <c r="G102" s="996"/>
      <c r="H102" s="996"/>
      <c r="I102" s="996"/>
      <c r="J102" s="996"/>
      <c r="K102" s="996"/>
      <c r="L102" s="996"/>
      <c r="M102" s="996"/>
      <c r="N102" s="996"/>
      <c r="O102" s="996"/>
    </row>
    <row r="103" spans="1:15" ht="12.75">
      <c r="A103" s="996"/>
      <c r="B103" s="996"/>
      <c r="C103" s="996"/>
      <c r="D103" s="996"/>
      <c r="E103" s="996"/>
      <c r="F103" s="996"/>
      <c r="G103" s="996"/>
      <c r="H103" s="996"/>
      <c r="I103" s="996"/>
      <c r="J103" s="996"/>
      <c r="K103" s="996"/>
      <c r="L103" s="996"/>
      <c r="M103" s="996"/>
      <c r="N103" s="996"/>
      <c r="O103" s="996"/>
    </row>
    <row r="104" spans="1:15" ht="12.75">
      <c r="A104" s="996"/>
      <c r="B104" s="996"/>
      <c r="C104" s="996"/>
      <c r="D104" s="996"/>
      <c r="E104" s="996"/>
      <c r="F104" s="996"/>
      <c r="G104" s="996"/>
      <c r="H104" s="996"/>
      <c r="I104" s="996"/>
      <c r="J104" s="996"/>
      <c r="K104" s="996"/>
      <c r="L104" s="996"/>
      <c r="M104" s="996"/>
      <c r="N104" s="996"/>
      <c r="O104" s="996"/>
    </row>
    <row r="105" spans="1:15" ht="12.75">
      <c r="A105" s="996"/>
      <c r="B105" s="996"/>
      <c r="C105" s="996"/>
      <c r="D105" s="996"/>
      <c r="E105" s="996"/>
      <c r="F105" s="996"/>
      <c r="G105" s="996"/>
      <c r="H105" s="996"/>
      <c r="I105" s="996"/>
      <c r="J105" s="996"/>
      <c r="K105" s="996"/>
      <c r="L105" s="996"/>
      <c r="M105" s="996"/>
      <c r="N105" s="996"/>
      <c r="O105" s="996"/>
    </row>
    <row r="106" spans="1:15" ht="12.75">
      <c r="A106" s="996"/>
      <c r="B106" s="996"/>
      <c r="C106" s="996"/>
      <c r="D106" s="996"/>
      <c r="E106" s="996"/>
      <c r="F106" s="996"/>
      <c r="G106" s="996"/>
      <c r="H106" s="996"/>
      <c r="I106" s="996"/>
      <c r="J106" s="996"/>
      <c r="K106" s="996"/>
      <c r="L106" s="996"/>
      <c r="M106" s="996"/>
      <c r="N106" s="996"/>
      <c r="O106" s="996"/>
    </row>
    <row r="107" spans="1:15" ht="12.75">
      <c r="A107" s="996"/>
      <c r="B107" s="996"/>
      <c r="C107" s="996"/>
      <c r="D107" s="996"/>
      <c r="E107" s="996"/>
      <c r="F107" s="996"/>
      <c r="G107" s="996"/>
      <c r="H107" s="996"/>
      <c r="I107" s="996"/>
      <c r="J107" s="996"/>
      <c r="K107" s="996"/>
      <c r="L107" s="996"/>
      <c r="M107" s="996"/>
      <c r="N107" s="996"/>
      <c r="O107" s="996"/>
    </row>
    <row r="108" spans="1:15" ht="12.75">
      <c r="A108" s="996"/>
      <c r="B108" s="996"/>
      <c r="C108" s="996"/>
      <c r="D108" s="996"/>
      <c r="E108" s="996"/>
      <c r="F108" s="996"/>
      <c r="G108" s="996"/>
      <c r="H108" s="996"/>
      <c r="I108" s="996"/>
      <c r="J108" s="996"/>
      <c r="K108" s="996"/>
      <c r="L108" s="996"/>
      <c r="M108" s="996"/>
      <c r="N108" s="996"/>
      <c r="O108" s="996"/>
    </row>
    <row r="109" spans="1:15" ht="12.75">
      <c r="A109" s="996"/>
      <c r="B109" s="996"/>
      <c r="C109" s="996"/>
      <c r="D109" s="996"/>
      <c r="E109" s="996"/>
      <c r="F109" s="996"/>
      <c r="G109" s="996"/>
      <c r="H109" s="996"/>
      <c r="I109" s="996"/>
      <c r="J109" s="996"/>
      <c r="K109" s="996"/>
      <c r="L109" s="996"/>
      <c r="M109" s="996"/>
      <c r="N109" s="996"/>
      <c r="O109" s="996"/>
    </row>
    <row r="110" spans="1:15" ht="12.75">
      <c r="A110" s="996"/>
      <c r="B110" s="996"/>
      <c r="C110" s="996"/>
      <c r="D110" s="996"/>
      <c r="E110" s="996"/>
      <c r="F110" s="996"/>
      <c r="G110" s="996"/>
      <c r="H110" s="996"/>
      <c r="I110" s="996"/>
      <c r="J110" s="996"/>
      <c r="K110" s="996"/>
      <c r="L110" s="996"/>
      <c r="M110" s="996"/>
      <c r="N110" s="996"/>
      <c r="O110" s="996"/>
    </row>
    <row r="111" spans="1:15" ht="12.75">
      <c r="A111" s="996"/>
      <c r="B111" s="996"/>
      <c r="C111" s="996"/>
      <c r="D111" s="996"/>
      <c r="E111" s="996"/>
      <c r="F111" s="996"/>
      <c r="G111" s="996"/>
      <c r="H111" s="996"/>
      <c r="I111" s="996"/>
      <c r="J111" s="996"/>
      <c r="K111" s="996"/>
      <c r="L111" s="996"/>
      <c r="M111" s="996"/>
      <c r="N111" s="996"/>
      <c r="O111" s="996"/>
    </row>
    <row r="112" spans="1:15" ht="12.75">
      <c r="A112" s="996"/>
      <c r="B112" s="996"/>
      <c r="C112" s="996"/>
      <c r="D112" s="996"/>
      <c r="E112" s="996"/>
      <c r="F112" s="996"/>
      <c r="G112" s="996"/>
      <c r="H112" s="996"/>
      <c r="I112" s="996"/>
      <c r="J112" s="996"/>
      <c r="K112" s="996"/>
      <c r="L112" s="996"/>
      <c r="M112" s="996"/>
      <c r="N112" s="996"/>
      <c r="O112" s="996"/>
    </row>
    <row r="113" spans="1:15" ht="12.75">
      <c r="A113" s="996"/>
      <c r="B113" s="996"/>
      <c r="C113" s="996"/>
      <c r="D113" s="996"/>
      <c r="E113" s="996"/>
      <c r="F113" s="996"/>
      <c r="G113" s="996"/>
      <c r="H113" s="996"/>
      <c r="I113" s="996"/>
      <c r="J113" s="996"/>
      <c r="K113" s="996"/>
      <c r="L113" s="996"/>
      <c r="M113" s="996"/>
      <c r="N113" s="996"/>
      <c r="O113" s="996"/>
    </row>
    <row r="114" spans="1:15" ht="12.75">
      <c r="A114" s="996"/>
      <c r="B114" s="996"/>
      <c r="C114" s="996"/>
      <c r="D114" s="996"/>
      <c r="E114" s="996"/>
      <c r="F114" s="996"/>
      <c r="G114" s="996"/>
      <c r="H114" s="996"/>
      <c r="I114" s="996"/>
      <c r="J114" s="996"/>
      <c r="K114" s="996"/>
      <c r="L114" s="996"/>
      <c r="M114" s="996"/>
      <c r="N114" s="996"/>
      <c r="O114" s="996"/>
    </row>
    <row r="115" spans="1:15" ht="12.75">
      <c r="A115" s="996"/>
      <c r="B115" s="996"/>
      <c r="C115" s="996"/>
      <c r="D115" s="996"/>
      <c r="E115" s="996"/>
      <c r="F115" s="996"/>
      <c r="G115" s="996"/>
      <c r="H115" s="996"/>
      <c r="I115" s="996"/>
      <c r="J115" s="996"/>
      <c r="K115" s="996"/>
      <c r="L115" s="996"/>
      <c r="M115" s="996"/>
      <c r="N115" s="996"/>
      <c r="O115" s="996"/>
    </row>
    <row r="116" spans="1:15" ht="12.75">
      <c r="A116" s="996"/>
      <c r="B116" s="996"/>
      <c r="C116" s="996"/>
      <c r="D116" s="996"/>
      <c r="E116" s="996"/>
      <c r="F116" s="996"/>
      <c r="G116" s="996"/>
      <c r="H116" s="996"/>
      <c r="I116" s="996"/>
      <c r="J116" s="996"/>
      <c r="K116" s="996"/>
      <c r="L116" s="996"/>
      <c r="M116" s="996"/>
      <c r="N116" s="996"/>
      <c r="O116" s="996"/>
    </row>
    <row r="117" spans="1:15" ht="12.75">
      <c r="A117" s="996"/>
      <c r="B117" s="996"/>
      <c r="C117" s="996"/>
      <c r="D117" s="996"/>
      <c r="E117" s="996"/>
      <c r="F117" s="996"/>
      <c r="G117" s="996"/>
      <c r="H117" s="996"/>
      <c r="I117" s="996"/>
      <c r="J117" s="996"/>
      <c r="K117" s="996"/>
      <c r="L117" s="996"/>
      <c r="M117" s="996"/>
      <c r="N117" s="996"/>
      <c r="O117" s="996"/>
    </row>
    <row r="118" spans="1:15" ht="12.75">
      <c r="A118" s="996"/>
      <c r="B118" s="996"/>
      <c r="C118" s="996"/>
      <c r="D118" s="996"/>
      <c r="E118" s="996"/>
      <c r="F118" s="996"/>
      <c r="G118" s="996"/>
      <c r="H118" s="996"/>
      <c r="I118" s="996"/>
      <c r="J118" s="996"/>
      <c r="K118" s="996"/>
      <c r="L118" s="996"/>
      <c r="M118" s="996"/>
      <c r="N118" s="996"/>
      <c r="O118" s="996"/>
    </row>
    <row r="119" spans="1:15" ht="12.75">
      <c r="A119" s="996"/>
      <c r="B119" s="996"/>
      <c r="C119" s="996"/>
      <c r="D119" s="996"/>
      <c r="E119" s="996"/>
      <c r="F119" s="996"/>
      <c r="G119" s="996"/>
      <c r="H119" s="996"/>
      <c r="I119" s="996"/>
      <c r="J119" s="996"/>
      <c r="K119" s="996"/>
      <c r="L119" s="996"/>
      <c r="M119" s="996"/>
      <c r="N119" s="996"/>
      <c r="O119" s="996"/>
    </row>
    <row r="120" spans="1:15" ht="12.75">
      <c r="A120" s="996"/>
      <c r="B120" s="996"/>
      <c r="C120" s="996"/>
      <c r="D120" s="996"/>
      <c r="E120" s="996"/>
      <c r="F120" s="996"/>
      <c r="G120" s="996"/>
      <c r="H120" s="996"/>
      <c r="I120" s="996"/>
      <c r="J120" s="996"/>
      <c r="K120" s="996"/>
      <c r="L120" s="996"/>
      <c r="M120" s="996"/>
      <c r="N120" s="996"/>
      <c r="O120" s="996"/>
    </row>
    <row r="121" spans="1:15" ht="12.75">
      <c r="A121" s="996"/>
      <c r="B121" s="996"/>
      <c r="C121" s="996"/>
      <c r="D121" s="996"/>
      <c r="E121" s="996"/>
      <c r="F121" s="996"/>
      <c r="G121" s="996"/>
      <c r="H121" s="996"/>
      <c r="I121" s="996"/>
      <c r="J121" s="996"/>
      <c r="K121" s="996"/>
      <c r="L121" s="996"/>
      <c r="M121" s="996"/>
      <c r="N121" s="996"/>
      <c r="O121" s="996"/>
    </row>
    <row r="122" spans="1:15" ht="12.75">
      <c r="A122" s="996"/>
      <c r="B122" s="996"/>
      <c r="C122" s="996"/>
      <c r="D122" s="996"/>
      <c r="E122" s="996"/>
      <c r="F122" s="996"/>
      <c r="G122" s="996"/>
      <c r="H122" s="996"/>
      <c r="I122" s="996"/>
      <c r="J122" s="996"/>
      <c r="K122" s="996"/>
      <c r="L122" s="996"/>
      <c r="M122" s="996"/>
      <c r="N122" s="996"/>
      <c r="O122" s="996"/>
    </row>
    <row r="123" spans="1:15" ht="12.75">
      <c r="A123" s="996"/>
      <c r="B123" s="996"/>
      <c r="C123" s="996"/>
      <c r="D123" s="996"/>
      <c r="E123" s="996"/>
      <c r="F123" s="996"/>
      <c r="G123" s="996"/>
      <c r="H123" s="996"/>
      <c r="I123" s="996"/>
      <c r="J123" s="996"/>
      <c r="K123" s="996"/>
      <c r="L123" s="996"/>
      <c r="M123" s="996"/>
      <c r="N123" s="996"/>
      <c r="O123" s="996"/>
    </row>
    <row r="124" spans="1:15" ht="12.75">
      <c r="A124" s="996"/>
      <c r="B124" s="996"/>
      <c r="C124" s="996"/>
      <c r="D124" s="996"/>
      <c r="E124" s="996"/>
      <c r="F124" s="996"/>
      <c r="G124" s="996"/>
      <c r="H124" s="996"/>
      <c r="I124" s="996"/>
      <c r="J124" s="996"/>
      <c r="K124" s="996"/>
      <c r="L124" s="996"/>
      <c r="M124" s="996"/>
      <c r="N124" s="996"/>
      <c r="O124" s="996"/>
    </row>
    <row r="125" spans="1:15" ht="12.75">
      <c r="A125" s="996"/>
      <c r="B125" s="996"/>
      <c r="C125" s="996"/>
      <c r="D125" s="996"/>
      <c r="E125" s="996"/>
      <c r="F125" s="996"/>
      <c r="G125" s="996"/>
      <c r="H125" s="996"/>
      <c r="I125" s="996"/>
      <c r="J125" s="996"/>
      <c r="K125" s="996"/>
      <c r="L125" s="996"/>
      <c r="M125" s="996"/>
      <c r="N125" s="996"/>
      <c r="O125" s="996"/>
    </row>
    <row r="126" spans="1:15" ht="12.75">
      <c r="A126" s="996"/>
      <c r="B126" s="996"/>
      <c r="C126" s="996"/>
      <c r="D126" s="996"/>
      <c r="E126" s="996"/>
      <c r="F126" s="996"/>
      <c r="G126" s="996"/>
      <c r="H126" s="996"/>
      <c r="I126" s="996"/>
      <c r="J126" s="996"/>
      <c r="K126" s="996"/>
      <c r="L126" s="996"/>
      <c r="M126" s="996"/>
      <c r="N126" s="996"/>
      <c r="O126" s="996"/>
    </row>
    <row r="127" spans="1:15" ht="12.75">
      <c r="A127" s="996"/>
      <c r="B127" s="996"/>
      <c r="C127" s="996"/>
      <c r="D127" s="996"/>
      <c r="E127" s="996"/>
      <c r="F127" s="996"/>
      <c r="G127" s="996"/>
      <c r="H127" s="996"/>
      <c r="I127" s="996"/>
      <c r="J127" s="996"/>
      <c r="K127" s="996"/>
      <c r="L127" s="996"/>
      <c r="M127" s="996"/>
      <c r="N127" s="996"/>
      <c r="O127" s="996"/>
    </row>
    <row r="128" spans="1:15" ht="12.75">
      <c r="A128" s="996"/>
      <c r="B128" s="996"/>
      <c r="C128" s="996"/>
      <c r="D128" s="996"/>
      <c r="E128" s="996"/>
      <c r="F128" s="996"/>
      <c r="G128" s="996"/>
      <c r="H128" s="996"/>
      <c r="I128" s="996"/>
      <c r="J128" s="996"/>
      <c r="K128" s="996"/>
      <c r="L128" s="996"/>
      <c r="M128" s="996"/>
      <c r="N128" s="996"/>
      <c r="O128" s="996"/>
    </row>
    <row r="129" spans="1:15" ht="12.75">
      <c r="A129" s="996"/>
      <c r="B129" s="996"/>
      <c r="C129" s="996"/>
      <c r="D129" s="996"/>
      <c r="E129" s="996"/>
      <c r="F129" s="996"/>
      <c r="G129" s="996"/>
      <c r="H129" s="996"/>
      <c r="I129" s="996"/>
      <c r="J129" s="996"/>
      <c r="K129" s="996"/>
      <c r="L129" s="996"/>
      <c r="M129" s="996"/>
      <c r="N129" s="996"/>
      <c r="O129" s="996"/>
    </row>
    <row r="130" spans="1:15" ht="12.75">
      <c r="A130" s="996"/>
      <c r="B130" s="996"/>
      <c r="C130" s="996"/>
      <c r="D130" s="996"/>
      <c r="E130" s="996"/>
      <c r="F130" s="996"/>
      <c r="G130" s="996"/>
      <c r="H130" s="996"/>
      <c r="I130" s="996"/>
      <c r="J130" s="996"/>
      <c r="K130" s="996"/>
      <c r="L130" s="996"/>
      <c r="M130" s="996"/>
      <c r="N130" s="996"/>
      <c r="O130" s="996"/>
    </row>
    <row r="131" spans="1:15" ht="12.75">
      <c r="A131" s="996"/>
      <c r="B131" s="996"/>
      <c r="C131" s="996"/>
      <c r="D131" s="996"/>
      <c r="E131" s="996"/>
      <c r="F131" s="996"/>
      <c r="G131" s="996"/>
      <c r="H131" s="996"/>
      <c r="I131" s="996"/>
      <c r="J131" s="996"/>
      <c r="K131" s="996"/>
      <c r="L131" s="996"/>
      <c r="M131" s="996"/>
      <c r="N131" s="996"/>
      <c r="O131" s="996"/>
    </row>
    <row r="132" spans="1:15" ht="12.75">
      <c r="A132" s="996"/>
      <c r="B132" s="996"/>
      <c r="C132" s="996"/>
      <c r="D132" s="996"/>
      <c r="E132" s="996"/>
      <c r="F132" s="996"/>
      <c r="G132" s="996"/>
      <c r="H132" s="996"/>
      <c r="I132" s="996"/>
      <c r="J132" s="996"/>
      <c r="K132" s="996"/>
      <c r="L132" s="996"/>
      <c r="M132" s="996"/>
      <c r="N132" s="996"/>
      <c r="O132" s="996"/>
    </row>
    <row r="133" spans="1:15" ht="12.75">
      <c r="A133" s="996"/>
      <c r="B133" s="996"/>
      <c r="C133" s="996"/>
      <c r="D133" s="996"/>
      <c r="E133" s="996"/>
      <c r="F133" s="996"/>
      <c r="G133" s="996"/>
      <c r="H133" s="996"/>
      <c r="I133" s="996"/>
      <c r="J133" s="996"/>
      <c r="K133" s="996"/>
      <c r="L133" s="996"/>
      <c r="M133" s="996"/>
      <c r="N133" s="996"/>
      <c r="O133" s="996"/>
    </row>
    <row r="134" spans="1:15" ht="12.75">
      <c r="A134" s="996"/>
      <c r="B134" s="996"/>
      <c r="C134" s="996"/>
      <c r="D134" s="996"/>
      <c r="E134" s="996"/>
      <c r="F134" s="996"/>
      <c r="G134" s="996"/>
      <c r="H134" s="996"/>
      <c r="I134" s="996"/>
      <c r="J134" s="996"/>
      <c r="K134" s="996"/>
      <c r="L134" s="996"/>
      <c r="M134" s="996"/>
      <c r="N134" s="996"/>
      <c r="O134" s="996"/>
    </row>
    <row r="135" spans="1:15" ht="12.75">
      <c r="A135" s="996"/>
      <c r="B135" s="996"/>
      <c r="C135" s="996"/>
      <c r="D135" s="996"/>
      <c r="E135" s="996"/>
      <c r="F135" s="996"/>
      <c r="G135" s="996"/>
      <c r="H135" s="996"/>
      <c r="I135" s="996"/>
      <c r="J135" s="996"/>
      <c r="K135" s="996"/>
      <c r="L135" s="996"/>
      <c r="M135" s="996"/>
      <c r="N135" s="996"/>
      <c r="O135" s="996"/>
    </row>
    <row r="136" spans="1:15" ht="12.75">
      <c r="A136" s="996"/>
      <c r="B136" s="996"/>
      <c r="C136" s="996"/>
      <c r="D136" s="996"/>
      <c r="E136" s="996"/>
      <c r="F136" s="996"/>
      <c r="G136" s="996"/>
      <c r="H136" s="996"/>
      <c r="I136" s="996"/>
      <c r="J136" s="996"/>
      <c r="K136" s="996"/>
      <c r="L136" s="996"/>
      <c r="M136" s="996"/>
      <c r="N136" s="996"/>
      <c r="O136" s="996"/>
    </row>
    <row r="137" spans="1:15" ht="12.75">
      <c r="A137" s="996"/>
      <c r="B137" s="996"/>
      <c r="C137" s="996"/>
      <c r="D137" s="996"/>
      <c r="E137" s="996"/>
      <c r="F137" s="996"/>
      <c r="G137" s="996"/>
      <c r="H137" s="996"/>
      <c r="I137" s="996"/>
      <c r="J137" s="996"/>
      <c r="K137" s="996"/>
      <c r="L137" s="996"/>
      <c r="M137" s="996"/>
      <c r="N137" s="996"/>
      <c r="O137" s="996"/>
    </row>
    <row r="138" spans="1:15" ht="12.75">
      <c r="A138" s="996"/>
      <c r="B138" s="996"/>
      <c r="C138" s="996"/>
      <c r="D138" s="996"/>
      <c r="E138" s="996"/>
      <c r="F138" s="996"/>
      <c r="G138" s="996"/>
      <c r="H138" s="996"/>
      <c r="I138" s="996"/>
      <c r="J138" s="996"/>
      <c r="K138" s="996"/>
      <c r="L138" s="996"/>
      <c r="M138" s="996"/>
      <c r="N138" s="996"/>
      <c r="O138" s="996"/>
    </row>
    <row r="139" spans="1:15" ht="12.75">
      <c r="A139" s="996"/>
      <c r="B139" s="996"/>
      <c r="C139" s="996"/>
      <c r="D139" s="996"/>
      <c r="E139" s="996"/>
      <c r="F139" s="996"/>
      <c r="G139" s="996"/>
      <c r="H139" s="996"/>
      <c r="I139" s="996"/>
      <c r="J139" s="996"/>
      <c r="K139" s="996"/>
      <c r="L139" s="996"/>
      <c r="M139" s="996"/>
      <c r="N139" s="996"/>
      <c r="O139" s="996"/>
    </row>
    <row r="140" spans="1:15" ht="12.75">
      <c r="A140" s="996"/>
      <c r="B140" s="996"/>
      <c r="C140" s="996"/>
      <c r="D140" s="996"/>
      <c r="E140" s="996"/>
      <c r="F140" s="996"/>
      <c r="G140" s="996"/>
      <c r="H140" s="996"/>
      <c r="I140" s="996"/>
      <c r="J140" s="996"/>
      <c r="K140" s="996"/>
      <c r="L140" s="996"/>
      <c r="M140" s="996"/>
      <c r="N140" s="996"/>
      <c r="O140" s="996"/>
    </row>
    <row r="141" spans="1:15" ht="12.75">
      <c r="A141" s="996"/>
      <c r="B141" s="996"/>
      <c r="C141" s="996"/>
      <c r="D141" s="996"/>
      <c r="E141" s="996"/>
      <c r="F141" s="996"/>
      <c r="G141" s="996"/>
      <c r="H141" s="996"/>
      <c r="I141" s="996"/>
      <c r="J141" s="996"/>
      <c r="K141" s="996"/>
      <c r="L141" s="996"/>
      <c r="M141" s="996"/>
      <c r="N141" s="996"/>
      <c r="O141" s="996"/>
    </row>
    <row r="142" spans="1:15" ht="12.75">
      <c r="A142" s="996"/>
      <c r="B142" s="996"/>
      <c r="C142" s="996"/>
      <c r="D142" s="996"/>
      <c r="E142" s="996"/>
      <c r="F142" s="996"/>
      <c r="G142" s="996"/>
      <c r="H142" s="996"/>
      <c r="I142" s="996"/>
      <c r="J142" s="996"/>
      <c r="K142" s="996"/>
      <c r="L142" s="996"/>
      <c r="M142" s="996"/>
      <c r="N142" s="996"/>
      <c r="O142" s="996"/>
    </row>
    <row r="143" spans="1:15" ht="12.75">
      <c r="A143" s="996"/>
      <c r="B143" s="996"/>
      <c r="C143" s="996"/>
      <c r="D143" s="996"/>
      <c r="E143" s="996"/>
      <c r="F143" s="996"/>
      <c r="G143" s="996"/>
      <c r="H143" s="996"/>
      <c r="I143" s="996"/>
      <c r="J143" s="996"/>
      <c r="K143" s="996"/>
      <c r="L143" s="996"/>
      <c r="M143" s="996"/>
      <c r="N143" s="996"/>
      <c r="O143" s="996"/>
    </row>
    <row r="144" spans="1:15" ht="12.75">
      <c r="A144" s="996"/>
      <c r="B144" s="996"/>
      <c r="C144" s="996"/>
      <c r="D144" s="996"/>
      <c r="E144" s="996"/>
      <c r="F144" s="996"/>
      <c r="G144" s="996"/>
      <c r="H144" s="996"/>
      <c r="I144" s="996"/>
      <c r="J144" s="996"/>
      <c r="K144" s="996"/>
      <c r="L144" s="996"/>
      <c r="M144" s="996"/>
      <c r="N144" s="996"/>
      <c r="O144" s="996"/>
    </row>
    <row r="145" spans="1:15" ht="12.75">
      <c r="A145" s="996"/>
      <c r="B145" s="996"/>
      <c r="C145" s="996"/>
      <c r="D145" s="996"/>
      <c r="E145" s="996"/>
      <c r="F145" s="996"/>
      <c r="G145" s="996"/>
      <c r="H145" s="996"/>
      <c r="I145" s="996"/>
      <c r="J145" s="996"/>
      <c r="K145" s="996"/>
      <c r="L145" s="996"/>
      <c r="M145" s="996"/>
      <c r="N145" s="996"/>
      <c r="O145" s="996"/>
    </row>
    <row r="146" spans="1:15" ht="12.75">
      <c r="A146" s="996"/>
      <c r="B146" s="996"/>
      <c r="C146" s="996"/>
      <c r="D146" s="996"/>
      <c r="E146" s="996"/>
      <c r="F146" s="996"/>
      <c r="G146" s="996"/>
      <c r="H146" s="996"/>
      <c r="I146" s="996"/>
      <c r="J146" s="996"/>
      <c r="K146" s="996"/>
      <c r="L146" s="996"/>
      <c r="M146" s="996"/>
      <c r="N146" s="996"/>
      <c r="O146" s="996"/>
    </row>
    <row r="147" spans="1:15" ht="12.75">
      <c r="A147" s="996"/>
      <c r="B147" s="996"/>
      <c r="C147" s="996"/>
      <c r="D147" s="996"/>
      <c r="E147" s="996"/>
      <c r="F147" s="996"/>
      <c r="G147" s="996"/>
      <c r="H147" s="996"/>
      <c r="I147" s="996"/>
      <c r="J147" s="996"/>
      <c r="K147" s="996"/>
      <c r="L147" s="996"/>
      <c r="M147" s="996"/>
      <c r="N147" s="996"/>
      <c r="O147" s="996"/>
    </row>
    <row r="148" spans="1:15" ht="12.75">
      <c r="A148" s="996"/>
      <c r="B148" s="996"/>
      <c r="C148" s="996"/>
      <c r="D148" s="996"/>
      <c r="E148" s="996"/>
      <c r="F148" s="996"/>
      <c r="G148" s="996"/>
      <c r="H148" s="996"/>
      <c r="I148" s="996"/>
      <c r="J148" s="996"/>
      <c r="K148" s="996"/>
      <c r="L148" s="996"/>
      <c r="M148" s="996"/>
      <c r="N148" s="996"/>
      <c r="O148" s="996"/>
    </row>
    <row r="149" spans="1:15" ht="12.75">
      <c r="A149" s="996"/>
      <c r="B149" s="996"/>
      <c r="C149" s="996"/>
      <c r="D149" s="996"/>
      <c r="E149" s="996"/>
      <c r="F149" s="996"/>
      <c r="G149" s="996"/>
      <c r="H149" s="996"/>
      <c r="I149" s="996"/>
      <c r="J149" s="996"/>
      <c r="K149" s="996"/>
      <c r="L149" s="996"/>
      <c r="M149" s="996"/>
      <c r="N149" s="996"/>
      <c r="O149" s="996"/>
    </row>
    <row r="150" spans="1:15" ht="12.75">
      <c r="A150" s="996"/>
      <c r="B150" s="996"/>
      <c r="C150" s="996"/>
      <c r="D150" s="996"/>
      <c r="E150" s="996"/>
      <c r="F150" s="996"/>
      <c r="G150" s="996"/>
      <c r="H150" s="996"/>
      <c r="I150" s="996"/>
      <c r="J150" s="996"/>
      <c r="K150" s="996"/>
      <c r="L150" s="996"/>
      <c r="M150" s="996"/>
      <c r="N150" s="996"/>
      <c r="O150" s="996"/>
    </row>
    <row r="151" spans="1:15" ht="12.75">
      <c r="A151" s="996"/>
      <c r="B151" s="996"/>
      <c r="C151" s="996"/>
      <c r="D151" s="996"/>
      <c r="E151" s="996"/>
      <c r="F151" s="996"/>
      <c r="G151" s="996"/>
      <c r="H151" s="996"/>
      <c r="I151" s="996"/>
      <c r="J151" s="996"/>
      <c r="K151" s="996"/>
      <c r="L151" s="996"/>
      <c r="M151" s="996"/>
      <c r="N151" s="996"/>
      <c r="O151" s="996"/>
    </row>
    <row r="152" spans="1:15" ht="12.75">
      <c r="A152" s="996"/>
      <c r="B152" s="996"/>
      <c r="C152" s="996"/>
      <c r="D152" s="996"/>
      <c r="E152" s="996"/>
      <c r="F152" s="996"/>
      <c r="G152" s="996"/>
      <c r="H152" s="996"/>
      <c r="I152" s="996"/>
      <c r="J152" s="996"/>
      <c r="K152" s="996"/>
      <c r="L152" s="996"/>
      <c r="M152" s="996"/>
      <c r="N152" s="996"/>
      <c r="O152" s="996"/>
    </row>
    <row r="153" spans="1:15" ht="12.75">
      <c r="A153" s="996"/>
      <c r="B153" s="996"/>
      <c r="C153" s="996"/>
      <c r="D153" s="996"/>
      <c r="E153" s="996"/>
      <c r="F153" s="996"/>
      <c r="G153" s="996"/>
      <c r="H153" s="996"/>
      <c r="I153" s="996"/>
      <c r="J153" s="996"/>
      <c r="K153" s="996"/>
      <c r="L153" s="996"/>
      <c r="M153" s="996"/>
      <c r="N153" s="996"/>
      <c r="O153" s="996"/>
    </row>
    <row r="154" spans="1:15" ht="12.75">
      <c r="A154" s="996"/>
      <c r="B154" s="996"/>
      <c r="C154" s="996"/>
      <c r="D154" s="996"/>
      <c r="E154" s="996"/>
      <c r="F154" s="996"/>
      <c r="G154" s="996"/>
      <c r="H154" s="996"/>
      <c r="I154" s="996"/>
      <c r="J154" s="996"/>
      <c r="K154" s="996"/>
      <c r="L154" s="996"/>
      <c r="M154" s="996"/>
      <c r="N154" s="996"/>
      <c r="O154" s="996"/>
    </row>
    <row r="155" spans="1:15" ht="12.75">
      <c r="A155" s="996"/>
      <c r="B155" s="996"/>
      <c r="C155" s="996"/>
      <c r="D155" s="996"/>
      <c r="E155" s="996"/>
      <c r="F155" s="996"/>
      <c r="G155" s="996"/>
      <c r="H155" s="996"/>
      <c r="I155" s="996"/>
      <c r="J155" s="996"/>
      <c r="K155" s="996"/>
      <c r="L155" s="996"/>
      <c r="M155" s="996"/>
      <c r="N155" s="996"/>
      <c r="O155" s="996"/>
    </row>
    <row r="156" spans="1:15" ht="12.75">
      <c r="A156" s="996"/>
      <c r="B156" s="996"/>
      <c r="C156" s="996"/>
      <c r="D156" s="996"/>
      <c r="E156" s="996"/>
      <c r="F156" s="996"/>
      <c r="G156" s="996"/>
      <c r="H156" s="996"/>
      <c r="I156" s="996"/>
      <c r="J156" s="996"/>
      <c r="K156" s="996"/>
      <c r="L156" s="996"/>
      <c r="M156" s="996"/>
      <c r="N156" s="996"/>
      <c r="O156" s="996"/>
    </row>
    <row r="157" spans="1:15" ht="12.75">
      <c r="A157" s="996"/>
      <c r="B157" s="996"/>
      <c r="C157" s="996"/>
      <c r="D157" s="996"/>
      <c r="E157" s="996"/>
      <c r="F157" s="996"/>
      <c r="G157" s="996"/>
      <c r="H157" s="996"/>
      <c r="I157" s="996"/>
      <c r="J157" s="996"/>
      <c r="K157" s="996"/>
      <c r="L157" s="996"/>
      <c r="M157" s="996"/>
      <c r="N157" s="996"/>
      <c r="O157" s="996"/>
    </row>
    <row r="158" spans="1:15" ht="12.75">
      <c r="A158" s="996"/>
      <c r="B158" s="996"/>
      <c r="C158" s="996"/>
      <c r="D158" s="996"/>
      <c r="E158" s="996"/>
      <c r="F158" s="996"/>
      <c r="G158" s="996"/>
      <c r="H158" s="996"/>
      <c r="I158" s="996"/>
      <c r="J158" s="996"/>
      <c r="K158" s="996"/>
      <c r="L158" s="996"/>
      <c r="M158" s="996"/>
      <c r="N158" s="996"/>
      <c r="O158" s="996"/>
    </row>
    <row r="159" spans="1:15" ht="12.75">
      <c r="A159" s="996"/>
      <c r="B159" s="996"/>
      <c r="C159" s="996"/>
      <c r="D159" s="996"/>
      <c r="E159" s="996"/>
      <c r="F159" s="996"/>
      <c r="G159" s="996"/>
      <c r="H159" s="996"/>
      <c r="I159" s="996"/>
      <c r="J159" s="996"/>
      <c r="K159" s="996"/>
      <c r="L159" s="996"/>
      <c r="M159" s="996"/>
      <c r="N159" s="996"/>
      <c r="O159" s="996"/>
    </row>
    <row r="160" spans="1:15" ht="12.75">
      <c r="A160" s="996"/>
      <c r="B160" s="996"/>
      <c r="C160" s="996"/>
      <c r="D160" s="996"/>
      <c r="E160" s="996"/>
      <c r="F160" s="996"/>
      <c r="G160" s="996"/>
      <c r="H160" s="996"/>
      <c r="I160" s="996"/>
      <c r="J160" s="996"/>
      <c r="K160" s="996"/>
      <c r="L160" s="996"/>
      <c r="M160" s="996"/>
      <c r="N160" s="996"/>
      <c r="O160" s="996"/>
    </row>
    <row r="161" spans="1:15" ht="12.75">
      <c r="A161" s="996"/>
      <c r="B161" s="996"/>
      <c r="C161" s="996"/>
      <c r="D161" s="996"/>
      <c r="E161" s="996"/>
      <c r="F161" s="996"/>
      <c r="G161" s="996"/>
      <c r="H161" s="996"/>
      <c r="I161" s="996"/>
      <c r="J161" s="996"/>
      <c r="K161" s="996"/>
      <c r="L161" s="996"/>
      <c r="M161" s="996"/>
      <c r="N161" s="996"/>
      <c r="O161" s="996"/>
    </row>
    <row r="162" spans="1:15" ht="12.75">
      <c r="A162" s="996"/>
      <c r="B162" s="996"/>
      <c r="C162" s="996"/>
      <c r="D162" s="996"/>
      <c r="E162" s="996"/>
      <c r="F162" s="996"/>
      <c r="G162" s="996"/>
      <c r="H162" s="996"/>
      <c r="I162" s="996"/>
      <c r="J162" s="996"/>
      <c r="K162" s="996"/>
      <c r="L162" s="996"/>
      <c r="M162" s="996"/>
      <c r="N162" s="996"/>
      <c r="O162" s="996"/>
    </row>
    <row r="163" spans="1:15" ht="12.75">
      <c r="A163" s="996"/>
      <c r="B163" s="996"/>
      <c r="C163" s="996"/>
      <c r="D163" s="996"/>
      <c r="E163" s="996"/>
      <c r="F163" s="996"/>
      <c r="G163" s="996"/>
      <c r="H163" s="996"/>
      <c r="I163" s="996"/>
      <c r="J163" s="996"/>
      <c r="K163" s="996"/>
      <c r="L163" s="996"/>
      <c r="M163" s="996"/>
      <c r="N163" s="996"/>
      <c r="O163" s="996"/>
    </row>
    <row r="164" spans="1:15" ht="12.75">
      <c r="A164" s="996"/>
      <c r="B164" s="996"/>
      <c r="C164" s="996"/>
      <c r="D164" s="996"/>
      <c r="E164" s="996"/>
      <c r="F164" s="996"/>
      <c r="G164" s="996"/>
      <c r="H164" s="996"/>
      <c r="I164" s="996"/>
      <c r="J164" s="996"/>
      <c r="K164" s="996"/>
      <c r="L164" s="996"/>
      <c r="M164" s="996"/>
      <c r="N164" s="996"/>
      <c r="O164" s="996"/>
    </row>
  </sheetData>
  <mergeCells count="25">
    <mergeCell ref="A23:A25"/>
    <mergeCell ref="B23:B25"/>
    <mergeCell ref="C23:C25"/>
    <mergeCell ref="A15:A17"/>
    <mergeCell ref="B15:B17"/>
    <mergeCell ref="C15:C17"/>
    <mergeCell ref="A19:A21"/>
    <mergeCell ref="B19:B21"/>
    <mergeCell ref="C19:C21"/>
    <mergeCell ref="K8:K12"/>
    <mergeCell ref="L8:L12"/>
    <mergeCell ref="G9:G12"/>
    <mergeCell ref="H9:I9"/>
    <mergeCell ref="H10:H12"/>
    <mergeCell ref="I11:I12"/>
    <mergeCell ref="J3:L3"/>
    <mergeCell ref="A5:L5"/>
    <mergeCell ref="A8:A12"/>
    <mergeCell ref="B8:B12"/>
    <mergeCell ref="C8:C12"/>
    <mergeCell ref="D8:D12"/>
    <mergeCell ref="E8:E12"/>
    <mergeCell ref="F8:F12"/>
    <mergeCell ref="G8:I8"/>
    <mergeCell ref="J8:J1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6" sqref="A6:H6"/>
    </sheetView>
  </sheetViews>
  <sheetFormatPr defaultColWidth="9.140625" defaultRowHeight="12.75"/>
  <cols>
    <col min="1" max="1" width="6.421875" style="1068" customWidth="1"/>
    <col min="2" max="2" width="9.140625" style="1068" customWidth="1"/>
    <col min="3" max="3" width="32.28125" style="1068" customWidth="1"/>
    <col min="4" max="4" width="5.140625" style="1068" customWidth="1"/>
    <col min="5" max="5" width="12.28125" style="1068" customWidth="1"/>
    <col min="6" max="6" width="11.421875" style="1068" customWidth="1"/>
    <col min="7" max="7" width="12.28125" style="1068" customWidth="1"/>
    <col min="8" max="8" width="12.57421875" style="1068" customWidth="1"/>
    <col min="9" max="16384" width="9.140625" style="1068" customWidth="1"/>
  </cols>
  <sheetData>
    <row r="1" spans="1:8" ht="12.75">
      <c r="A1" s="1066"/>
      <c r="B1" s="1066" t="s">
        <v>152</v>
      </c>
      <c r="C1" s="1066"/>
      <c r="D1" s="1066"/>
      <c r="E1" s="1066"/>
      <c r="F1" s="1067" t="s">
        <v>576</v>
      </c>
      <c r="G1" s="1067"/>
      <c r="H1" s="1067"/>
    </row>
    <row r="2" spans="1:8" ht="12.75">
      <c r="A2" s="1066"/>
      <c r="B2" s="1066"/>
      <c r="C2" s="1066"/>
      <c r="D2" s="1066"/>
      <c r="E2" s="1066"/>
      <c r="F2" s="1067" t="s">
        <v>1</v>
      </c>
      <c r="G2" s="1067"/>
      <c r="H2" s="1067"/>
    </row>
    <row r="3" spans="1:8" ht="12.75">
      <c r="A3" s="1066"/>
      <c r="B3" s="1066"/>
      <c r="C3" s="1066"/>
      <c r="D3" s="1066"/>
      <c r="E3" s="1066"/>
      <c r="F3" s="1069" t="s">
        <v>577</v>
      </c>
      <c r="G3" s="1069"/>
      <c r="H3" s="1069"/>
    </row>
    <row r="4" spans="1:8" ht="6" customHeight="1">
      <c r="A4" s="1066"/>
      <c r="B4" s="1066"/>
      <c r="C4" s="1066"/>
      <c r="D4" s="1066"/>
      <c r="E4" s="1066"/>
      <c r="F4" s="1069"/>
      <c r="G4" s="1069"/>
      <c r="H4" s="1069"/>
    </row>
    <row r="5" spans="1:8" ht="12.75">
      <c r="A5" s="1066"/>
      <c r="B5" s="1066"/>
      <c r="C5" s="1066"/>
      <c r="D5" s="1066"/>
      <c r="E5" s="1066"/>
      <c r="F5" s="1069"/>
      <c r="G5" s="1069"/>
      <c r="H5" s="1069"/>
    </row>
    <row r="6" spans="1:8" ht="12.75">
      <c r="A6" s="1070" t="s">
        <v>578</v>
      </c>
      <c r="B6" s="1070"/>
      <c r="C6" s="1070"/>
      <c r="D6" s="1070"/>
      <c r="E6" s="1070"/>
      <c r="F6" s="1070"/>
      <c r="G6" s="1070"/>
      <c r="H6" s="1070"/>
    </row>
    <row r="7" spans="1:8" ht="12.75">
      <c r="A7" s="1070" t="s">
        <v>579</v>
      </c>
      <c r="B7" s="1070"/>
      <c r="C7" s="1070"/>
      <c r="D7" s="1070"/>
      <c r="E7" s="1070"/>
      <c r="F7" s="1070"/>
      <c r="G7" s="1070"/>
      <c r="H7" s="1070"/>
    </row>
    <row r="8" spans="1:8" ht="12.75">
      <c r="A8" s="1071" t="s">
        <v>580</v>
      </c>
      <c r="B8" s="1071"/>
      <c r="C8" s="1071"/>
      <c r="D8" s="1071"/>
      <c r="E8" s="1071"/>
      <c r="F8" s="1071"/>
      <c r="G8" s="1071"/>
      <c r="H8" s="1071"/>
    </row>
    <row r="9" spans="1:8" ht="12.75">
      <c r="A9" s="1067" t="s">
        <v>7</v>
      </c>
      <c r="B9" s="1067"/>
      <c r="C9" s="1067"/>
      <c r="D9" s="1067"/>
      <c r="E9" s="1067"/>
      <c r="F9" s="1067"/>
      <c r="G9" s="1067"/>
      <c r="H9" s="1066"/>
    </row>
    <row r="10" spans="1:8" ht="4.5" customHeight="1">
      <c r="A10" s="1067"/>
      <c r="B10" s="1067"/>
      <c r="C10" s="1067"/>
      <c r="D10" s="1067"/>
      <c r="E10" s="1067"/>
      <c r="F10" s="1067"/>
      <c r="G10" s="1067"/>
      <c r="H10" s="1066"/>
    </row>
    <row r="11" spans="1:8" ht="12.75">
      <c r="A11" s="1066"/>
      <c r="B11" s="1066"/>
      <c r="C11" s="1066"/>
      <c r="D11" s="1066"/>
      <c r="E11" s="1066"/>
      <c r="F11" s="1066"/>
      <c r="G11" s="1066"/>
      <c r="H11" s="1072" t="s">
        <v>8</v>
      </c>
    </row>
    <row r="12" spans="1:8" ht="54.75" customHeight="1">
      <c r="A12" s="1073" t="s">
        <v>9</v>
      </c>
      <c r="B12" s="1074" t="s">
        <v>10</v>
      </c>
      <c r="C12" s="1073" t="s">
        <v>12</v>
      </c>
      <c r="D12" s="1074" t="s">
        <v>374</v>
      </c>
      <c r="E12" s="1073" t="s">
        <v>581</v>
      </c>
      <c r="F12" s="1073" t="s">
        <v>582</v>
      </c>
      <c r="G12" s="1073" t="s">
        <v>583</v>
      </c>
      <c r="H12" s="1074" t="s">
        <v>584</v>
      </c>
    </row>
    <row r="13" spans="1:8" ht="13.5">
      <c r="A13" s="1075">
        <v>1</v>
      </c>
      <c r="B13" s="1076">
        <v>2</v>
      </c>
      <c r="C13" s="1075">
        <v>3</v>
      </c>
      <c r="D13" s="1076">
        <v>4</v>
      </c>
      <c r="E13" s="1075">
        <v>5</v>
      </c>
      <c r="F13" s="1075">
        <v>6</v>
      </c>
      <c r="G13" s="1075">
        <v>7</v>
      </c>
      <c r="H13" s="1076">
        <v>8</v>
      </c>
    </row>
    <row r="14" spans="1:8" ht="13.5">
      <c r="A14" s="1075"/>
      <c r="B14" s="1076"/>
      <c r="C14" s="1075"/>
      <c r="D14" s="1076"/>
      <c r="E14" s="1075"/>
      <c r="F14" s="1075"/>
      <c r="G14" s="1075"/>
      <c r="H14" s="1076"/>
    </row>
    <row r="15" spans="1:11" ht="18" customHeight="1">
      <c r="A15" s="1077"/>
      <c r="B15" s="1078"/>
      <c r="C15" s="1079" t="s">
        <v>81</v>
      </c>
      <c r="D15" s="1080" t="s">
        <v>384</v>
      </c>
      <c r="E15" s="1081">
        <v>725166</v>
      </c>
      <c r="F15" s="1081">
        <v>2621766</v>
      </c>
      <c r="G15" s="1081">
        <v>2964858</v>
      </c>
      <c r="H15" s="1082">
        <v>382074</v>
      </c>
      <c r="I15" s="1083">
        <f aca="true" t="shared" si="0" ref="I15:I21">E15+F15</f>
        <v>3346932</v>
      </c>
      <c r="J15" s="1083">
        <f aca="true" t="shared" si="1" ref="J15:J21">G15+H15</f>
        <v>3346932</v>
      </c>
      <c r="K15" s="1083">
        <f aca="true" t="shared" si="2" ref="K15:K21">I15-J15</f>
        <v>0</v>
      </c>
    </row>
    <row r="16" spans="1:11" ht="16.5" customHeight="1">
      <c r="A16" s="1084">
        <v>801</v>
      </c>
      <c r="B16" s="1084"/>
      <c r="C16" s="1085"/>
      <c r="D16" s="1086" t="s">
        <v>385</v>
      </c>
      <c r="E16" s="1081">
        <f>E20+E28+E36</f>
        <v>22005</v>
      </c>
      <c r="F16" s="1081">
        <f>F20+F28+F36</f>
        <v>155399</v>
      </c>
      <c r="G16" s="1081">
        <f>G20+G28+G36</f>
        <v>177404</v>
      </c>
      <c r="H16" s="1082">
        <f>H20+H28+H36</f>
        <v>0</v>
      </c>
      <c r="I16" s="1083">
        <f t="shared" si="0"/>
        <v>177404</v>
      </c>
      <c r="J16" s="1083">
        <f t="shared" si="1"/>
        <v>177404</v>
      </c>
      <c r="K16" s="1083">
        <f t="shared" si="2"/>
        <v>0</v>
      </c>
    </row>
    <row r="17" spans="1:11" ht="17.25" customHeight="1">
      <c r="A17" s="1084"/>
      <c r="B17" s="1087"/>
      <c r="C17" s="1088"/>
      <c r="D17" s="1086" t="s">
        <v>386</v>
      </c>
      <c r="E17" s="1081">
        <f>E15+E16</f>
        <v>747171</v>
      </c>
      <c r="F17" s="1081">
        <f>F15+F16</f>
        <v>2777165</v>
      </c>
      <c r="G17" s="1081">
        <f>G15+G16</f>
        <v>3142262</v>
      </c>
      <c r="H17" s="1082">
        <f>H15+H16</f>
        <v>382074</v>
      </c>
      <c r="I17" s="1083">
        <f t="shared" si="0"/>
        <v>3524336</v>
      </c>
      <c r="J17" s="1083">
        <f t="shared" si="1"/>
        <v>3524336</v>
      </c>
      <c r="K17" s="1083">
        <f t="shared" si="2"/>
        <v>0</v>
      </c>
    </row>
    <row r="18" spans="1:11" ht="12.75">
      <c r="A18" s="1089"/>
      <c r="B18" s="1086"/>
      <c r="C18" s="1090"/>
      <c r="D18" s="1080"/>
      <c r="E18" s="1091"/>
      <c r="F18" s="1091"/>
      <c r="G18" s="1091"/>
      <c r="H18" s="1092"/>
      <c r="I18" s="1083">
        <f t="shared" si="0"/>
        <v>0</v>
      </c>
      <c r="J18" s="1083">
        <f t="shared" si="1"/>
        <v>0</v>
      </c>
      <c r="K18" s="1083">
        <f t="shared" si="2"/>
        <v>0</v>
      </c>
    </row>
    <row r="19" spans="1:11" s="1094" customFormat="1" ht="12.75">
      <c r="A19" s="1084"/>
      <c r="B19" s="1093">
        <v>80130</v>
      </c>
      <c r="C19" s="1079" t="s">
        <v>85</v>
      </c>
      <c r="D19" s="1080" t="s">
        <v>384</v>
      </c>
      <c r="E19" s="1081">
        <v>92009</v>
      </c>
      <c r="F19" s="1081">
        <v>292800</v>
      </c>
      <c r="G19" s="1081">
        <v>294844</v>
      </c>
      <c r="H19" s="1082">
        <v>89965</v>
      </c>
      <c r="I19" s="1083">
        <f t="shared" si="0"/>
        <v>384809</v>
      </c>
      <c r="J19" s="1083">
        <f t="shared" si="1"/>
        <v>384809</v>
      </c>
      <c r="K19" s="1083">
        <f t="shared" si="2"/>
        <v>0</v>
      </c>
    </row>
    <row r="20" spans="1:11" ht="12.75">
      <c r="A20" s="1089"/>
      <c r="B20" s="1095"/>
      <c r="C20" s="1085"/>
      <c r="D20" s="1080" t="s">
        <v>385</v>
      </c>
      <c r="E20" s="1081">
        <f>E24</f>
        <v>0</v>
      </c>
      <c r="F20" s="1081">
        <f>F24</f>
        <v>1314</v>
      </c>
      <c r="G20" s="1081">
        <f>G24</f>
        <v>1314</v>
      </c>
      <c r="H20" s="1082">
        <f>H24</f>
        <v>0</v>
      </c>
      <c r="I20" s="1083">
        <f t="shared" si="0"/>
        <v>1314</v>
      </c>
      <c r="J20" s="1083">
        <f t="shared" si="1"/>
        <v>1314</v>
      </c>
      <c r="K20" s="1083">
        <f t="shared" si="2"/>
        <v>0</v>
      </c>
    </row>
    <row r="21" spans="1:11" ht="12.75">
      <c r="A21" s="1089"/>
      <c r="B21" s="1096"/>
      <c r="C21" s="1088"/>
      <c r="D21" s="1097" t="s">
        <v>386</v>
      </c>
      <c r="E21" s="1081">
        <f>E19+E20</f>
        <v>92009</v>
      </c>
      <c r="F21" s="1081">
        <f>F19+F20</f>
        <v>294114</v>
      </c>
      <c r="G21" s="1081">
        <f>G19+G20</f>
        <v>296158</v>
      </c>
      <c r="H21" s="1082">
        <f>H19+H20</f>
        <v>89965</v>
      </c>
      <c r="I21" s="1083">
        <f t="shared" si="0"/>
        <v>386123</v>
      </c>
      <c r="J21" s="1083">
        <f t="shared" si="1"/>
        <v>386123</v>
      </c>
      <c r="K21" s="1083">
        <f t="shared" si="2"/>
        <v>0</v>
      </c>
    </row>
    <row r="22" spans="1:11" ht="12.75">
      <c r="A22" s="1089"/>
      <c r="B22" s="1086"/>
      <c r="C22" s="1098"/>
      <c r="D22" s="1099"/>
      <c r="E22" s="1100"/>
      <c r="F22" s="1100"/>
      <c r="G22" s="1100"/>
      <c r="H22" s="1101"/>
      <c r="I22" s="1083"/>
      <c r="J22" s="1083"/>
      <c r="K22" s="1083"/>
    </row>
    <row r="23" spans="1:11" ht="12.75">
      <c r="A23" s="1089"/>
      <c r="B23" s="1102"/>
      <c r="C23" s="1103" t="s">
        <v>585</v>
      </c>
      <c r="D23" s="1099" t="s">
        <v>384</v>
      </c>
      <c r="E23" s="1104">
        <v>0</v>
      </c>
      <c r="F23" s="1104">
        <v>23000</v>
      </c>
      <c r="G23" s="1104">
        <v>23000</v>
      </c>
      <c r="H23" s="1105">
        <v>0</v>
      </c>
      <c r="I23" s="1083">
        <f>E23+F23</f>
        <v>23000</v>
      </c>
      <c r="J23" s="1083">
        <f>G23+H23</f>
        <v>23000</v>
      </c>
      <c r="K23" s="1083">
        <f>I23-J23</f>
        <v>0</v>
      </c>
    </row>
    <row r="24" spans="1:11" ht="12.75">
      <c r="A24" s="1106"/>
      <c r="B24" s="1107"/>
      <c r="C24" s="1108"/>
      <c r="D24" s="1097" t="s">
        <v>385</v>
      </c>
      <c r="E24" s="1091">
        <v>0</v>
      </c>
      <c r="F24" s="1091">
        <v>1314</v>
      </c>
      <c r="G24" s="1091">
        <v>1314</v>
      </c>
      <c r="H24" s="1092">
        <f>F24-G24</f>
        <v>0</v>
      </c>
      <c r="I24" s="1083">
        <f>E24+F24</f>
        <v>1314</v>
      </c>
      <c r="J24" s="1083">
        <f>G24+H24</f>
        <v>1314</v>
      </c>
      <c r="K24" s="1083">
        <f>I24-J24</f>
        <v>0</v>
      </c>
    </row>
    <row r="25" spans="1:11" ht="12.75">
      <c r="A25" s="1106"/>
      <c r="B25" s="1109"/>
      <c r="C25" s="1110"/>
      <c r="D25" s="1097" t="s">
        <v>386</v>
      </c>
      <c r="E25" s="1091">
        <f>E23+E24</f>
        <v>0</v>
      </c>
      <c r="F25" s="1091">
        <f>F23+F24</f>
        <v>24314</v>
      </c>
      <c r="G25" s="1091">
        <f>G23+G24</f>
        <v>24314</v>
      </c>
      <c r="H25" s="1092">
        <f>H23+H24</f>
        <v>0</v>
      </c>
      <c r="I25" s="1083">
        <f>E25+F25</f>
        <v>24314</v>
      </c>
      <c r="J25" s="1083">
        <f>G25+H25</f>
        <v>24314</v>
      </c>
      <c r="K25" s="1083">
        <f>I25-J25</f>
        <v>0</v>
      </c>
    </row>
    <row r="26" spans="1:11" ht="12.75">
      <c r="A26" s="1089"/>
      <c r="B26" s="1102"/>
      <c r="C26" s="1111"/>
      <c r="D26" s="1097"/>
      <c r="E26" s="1081"/>
      <c r="F26" s="1081"/>
      <c r="G26" s="1081"/>
      <c r="H26" s="1082"/>
      <c r="I26" s="1083"/>
      <c r="J26" s="1083"/>
      <c r="K26" s="1083"/>
    </row>
    <row r="27" spans="1:11" s="1094" customFormat="1" ht="12.75">
      <c r="A27" s="1084"/>
      <c r="B27" s="1093">
        <v>80141</v>
      </c>
      <c r="C27" s="1112" t="s">
        <v>89</v>
      </c>
      <c r="D27" s="1080" t="s">
        <v>384</v>
      </c>
      <c r="E27" s="1081">
        <v>120253</v>
      </c>
      <c r="F27" s="1081">
        <v>522740</v>
      </c>
      <c r="G27" s="1081">
        <v>607144</v>
      </c>
      <c r="H27" s="1082">
        <v>35849</v>
      </c>
      <c r="I27" s="1083">
        <f>E27+F27</f>
        <v>642993</v>
      </c>
      <c r="J27" s="1083">
        <f>G27+H27</f>
        <v>642993</v>
      </c>
      <c r="K27" s="1083">
        <f>I27-J27</f>
        <v>0</v>
      </c>
    </row>
    <row r="28" spans="1:11" ht="12.75">
      <c r="A28" s="1089"/>
      <c r="B28" s="1095"/>
      <c r="C28" s="1113"/>
      <c r="D28" s="1080" t="s">
        <v>385</v>
      </c>
      <c r="E28" s="1081">
        <f>E32</f>
        <v>0</v>
      </c>
      <c r="F28" s="1114">
        <f>F32</f>
        <v>6085</v>
      </c>
      <c r="G28" s="1081">
        <f>G32</f>
        <v>6085</v>
      </c>
      <c r="H28" s="1115">
        <f>H32</f>
        <v>0</v>
      </c>
      <c r="I28" s="1116">
        <f>E28+F28</f>
        <v>6085</v>
      </c>
      <c r="J28" s="1116">
        <f>G28+H28</f>
        <v>6085</v>
      </c>
      <c r="K28" s="1083">
        <f>I28-J28</f>
        <v>0</v>
      </c>
    </row>
    <row r="29" spans="1:11" ht="12.75">
      <c r="A29" s="1089"/>
      <c r="B29" s="1096"/>
      <c r="C29" s="1117"/>
      <c r="D29" s="1118" t="s">
        <v>386</v>
      </c>
      <c r="E29" s="1081">
        <f>E27+E28</f>
        <v>120253</v>
      </c>
      <c r="F29" s="1081">
        <f>F27+F28</f>
        <v>528825</v>
      </c>
      <c r="G29" s="1081">
        <f>G27+G28</f>
        <v>613229</v>
      </c>
      <c r="H29" s="1082">
        <f>H27+H28</f>
        <v>35849</v>
      </c>
      <c r="I29" s="1083">
        <f>E29+F29</f>
        <v>649078</v>
      </c>
      <c r="J29" s="1083">
        <f>G29+H29</f>
        <v>649078</v>
      </c>
      <c r="K29" s="1083">
        <f>I29-J29</f>
        <v>0</v>
      </c>
    </row>
    <row r="30" spans="1:11" ht="12.75">
      <c r="A30" s="1089"/>
      <c r="B30" s="1086"/>
      <c r="C30" s="1119"/>
      <c r="D30" s="1118"/>
      <c r="E30" s="1081"/>
      <c r="F30" s="1081"/>
      <c r="G30" s="1081"/>
      <c r="H30" s="1082"/>
      <c r="I30" s="1083"/>
      <c r="J30" s="1083"/>
      <c r="K30" s="1083"/>
    </row>
    <row r="31" spans="1:11" ht="12.75">
      <c r="A31" s="1089"/>
      <c r="B31" s="1102"/>
      <c r="C31" s="1103" t="s">
        <v>586</v>
      </c>
      <c r="D31" s="1080" t="s">
        <v>384</v>
      </c>
      <c r="E31" s="1104">
        <v>50987</v>
      </c>
      <c r="F31" s="1104">
        <v>256900</v>
      </c>
      <c r="G31" s="1104">
        <v>275734</v>
      </c>
      <c r="H31" s="1105">
        <v>32153</v>
      </c>
      <c r="I31" s="1083">
        <f aca="true" t="shared" si="3" ref="I31:I40">E31+F31</f>
        <v>307887</v>
      </c>
      <c r="J31" s="1083">
        <f aca="true" t="shared" si="4" ref="J31:J40">G31+H31</f>
        <v>307887</v>
      </c>
      <c r="K31" s="1083">
        <f aca="true" t="shared" si="5" ref="K31:K40">I31-J31</f>
        <v>0</v>
      </c>
    </row>
    <row r="32" spans="1:11" ht="12.75">
      <c r="A32" s="1106"/>
      <c r="B32" s="1107"/>
      <c r="C32" s="1108"/>
      <c r="D32" s="1097" t="s">
        <v>385</v>
      </c>
      <c r="E32" s="1091">
        <v>0</v>
      </c>
      <c r="F32" s="1120">
        <v>6085</v>
      </c>
      <c r="G32" s="1091">
        <v>6085</v>
      </c>
      <c r="H32" s="1121">
        <v>0</v>
      </c>
      <c r="I32" s="1116">
        <f t="shared" si="3"/>
        <v>6085</v>
      </c>
      <c r="J32" s="1116">
        <f t="shared" si="4"/>
        <v>6085</v>
      </c>
      <c r="K32" s="1083">
        <f t="shared" si="5"/>
        <v>0</v>
      </c>
    </row>
    <row r="33" spans="1:11" ht="12.75">
      <c r="A33" s="1106"/>
      <c r="B33" s="1109"/>
      <c r="C33" s="1108"/>
      <c r="D33" s="1118" t="s">
        <v>386</v>
      </c>
      <c r="E33" s="1091">
        <f>E31+E32</f>
        <v>50987</v>
      </c>
      <c r="F33" s="1091">
        <f>F31+F32</f>
        <v>262985</v>
      </c>
      <c r="G33" s="1091">
        <f>G31+G32</f>
        <v>281819</v>
      </c>
      <c r="H33" s="1092">
        <f>H31+H32</f>
        <v>32153</v>
      </c>
      <c r="I33" s="1083">
        <f t="shared" si="3"/>
        <v>313972</v>
      </c>
      <c r="J33" s="1083">
        <f t="shared" si="4"/>
        <v>313972</v>
      </c>
      <c r="K33" s="1083">
        <f t="shared" si="5"/>
        <v>0</v>
      </c>
    </row>
    <row r="34" spans="1:11" ht="12.75">
      <c r="A34" s="1106"/>
      <c r="B34" s="1122"/>
      <c r="C34" s="1122"/>
      <c r="D34" s="1123"/>
      <c r="E34" s="1091"/>
      <c r="F34" s="1091"/>
      <c r="G34" s="1091"/>
      <c r="H34" s="1092"/>
      <c r="I34" s="1083">
        <f t="shared" si="3"/>
        <v>0</v>
      </c>
      <c r="J34" s="1083">
        <f t="shared" si="4"/>
        <v>0</v>
      </c>
      <c r="K34" s="1083">
        <f t="shared" si="5"/>
        <v>0</v>
      </c>
    </row>
    <row r="35" spans="1:11" s="1094" customFormat="1" ht="12.75">
      <c r="A35" s="1084"/>
      <c r="B35" s="1093">
        <v>80146</v>
      </c>
      <c r="C35" s="1112" t="s">
        <v>252</v>
      </c>
      <c r="D35" s="1080" t="s">
        <v>384</v>
      </c>
      <c r="E35" s="1081">
        <v>489631</v>
      </c>
      <c r="F35" s="1081">
        <v>1670900</v>
      </c>
      <c r="G35" s="1081">
        <v>1912960</v>
      </c>
      <c r="H35" s="1082">
        <v>247571</v>
      </c>
      <c r="I35" s="1083">
        <f t="shared" si="3"/>
        <v>2160531</v>
      </c>
      <c r="J35" s="1083">
        <f t="shared" si="4"/>
        <v>2160531</v>
      </c>
      <c r="K35" s="1083">
        <f t="shared" si="5"/>
        <v>0</v>
      </c>
    </row>
    <row r="36" spans="1:11" ht="12.75">
      <c r="A36" s="1089"/>
      <c r="B36" s="1095"/>
      <c r="C36" s="1113"/>
      <c r="D36" s="1080" t="s">
        <v>385</v>
      </c>
      <c r="E36" s="1081">
        <f>E39</f>
        <v>22005</v>
      </c>
      <c r="F36" s="1081">
        <f>F39</f>
        <v>148000</v>
      </c>
      <c r="G36" s="1081">
        <f>G39</f>
        <v>170005</v>
      </c>
      <c r="H36" s="1082">
        <f>H39</f>
        <v>0</v>
      </c>
      <c r="I36" s="1116">
        <f t="shared" si="3"/>
        <v>170005</v>
      </c>
      <c r="J36" s="1116">
        <f t="shared" si="4"/>
        <v>170005</v>
      </c>
      <c r="K36" s="1083">
        <f t="shared" si="5"/>
        <v>0</v>
      </c>
    </row>
    <row r="37" spans="1:11" ht="12.75">
      <c r="A37" s="1089"/>
      <c r="B37" s="1096"/>
      <c r="C37" s="1117"/>
      <c r="D37" s="1118" t="s">
        <v>386</v>
      </c>
      <c r="E37" s="1081">
        <f>E35+E36</f>
        <v>511636</v>
      </c>
      <c r="F37" s="1081">
        <f>F35+F36</f>
        <v>1818900</v>
      </c>
      <c r="G37" s="1081">
        <f>G35+G36</f>
        <v>2082965</v>
      </c>
      <c r="H37" s="1082">
        <f>H35+H36</f>
        <v>247571</v>
      </c>
      <c r="I37" s="1083">
        <f t="shared" si="3"/>
        <v>2330536</v>
      </c>
      <c r="J37" s="1083">
        <f t="shared" si="4"/>
        <v>2330536</v>
      </c>
      <c r="K37" s="1083">
        <f t="shared" si="5"/>
        <v>0</v>
      </c>
    </row>
    <row r="38" spans="1:11" ht="12.75">
      <c r="A38" s="1089"/>
      <c r="B38" s="1102"/>
      <c r="C38" s="1103" t="s">
        <v>587</v>
      </c>
      <c r="D38" s="1080" t="s">
        <v>384</v>
      </c>
      <c r="E38" s="1104">
        <v>184051</v>
      </c>
      <c r="F38" s="1104">
        <v>198400</v>
      </c>
      <c r="G38" s="1104">
        <v>349560</v>
      </c>
      <c r="H38" s="1105">
        <v>32891</v>
      </c>
      <c r="I38" s="1083">
        <f t="shared" si="3"/>
        <v>382451</v>
      </c>
      <c r="J38" s="1083">
        <f t="shared" si="4"/>
        <v>382451</v>
      </c>
      <c r="K38" s="1083">
        <f t="shared" si="5"/>
        <v>0</v>
      </c>
    </row>
    <row r="39" spans="1:11" ht="12.75">
      <c r="A39" s="1106"/>
      <c r="B39" s="1107"/>
      <c r="C39" s="1108"/>
      <c r="D39" s="1097" t="s">
        <v>385</v>
      </c>
      <c r="E39" s="1091">
        <v>22005</v>
      </c>
      <c r="F39" s="1120">
        <v>148000</v>
      </c>
      <c r="G39" s="1091">
        <v>170005</v>
      </c>
      <c r="H39" s="1121">
        <v>0</v>
      </c>
      <c r="I39" s="1116">
        <f t="shared" si="3"/>
        <v>170005</v>
      </c>
      <c r="J39" s="1116">
        <f t="shared" si="4"/>
        <v>170005</v>
      </c>
      <c r="K39" s="1083">
        <f t="shared" si="5"/>
        <v>0</v>
      </c>
    </row>
    <row r="40" spans="1:11" ht="12.75">
      <c r="A40" s="1106"/>
      <c r="B40" s="1107"/>
      <c r="C40" s="1108"/>
      <c r="D40" s="1118" t="s">
        <v>386</v>
      </c>
      <c r="E40" s="1124">
        <f>E38+E39</f>
        <v>206056</v>
      </c>
      <c r="F40" s="1124">
        <f>F38+F39</f>
        <v>346400</v>
      </c>
      <c r="G40" s="1124">
        <f>G38+G39</f>
        <v>519565</v>
      </c>
      <c r="H40" s="1125">
        <f>H38+H39</f>
        <v>32891</v>
      </c>
      <c r="I40" s="1083">
        <f t="shared" si="3"/>
        <v>552456</v>
      </c>
      <c r="J40" s="1083">
        <f t="shared" si="4"/>
        <v>552456</v>
      </c>
      <c r="K40" s="1083">
        <f t="shared" si="5"/>
        <v>0</v>
      </c>
    </row>
    <row r="41" spans="1:11" ht="12.75">
      <c r="A41" s="1089"/>
      <c r="B41" s="1080"/>
      <c r="C41" s="1126"/>
      <c r="D41" s="1097"/>
      <c r="E41" s="1081"/>
      <c r="F41" s="1081"/>
      <c r="G41" s="1081"/>
      <c r="H41" s="1082"/>
      <c r="I41" s="1083"/>
      <c r="J41" s="1083"/>
      <c r="K41" s="1083"/>
    </row>
    <row r="42" spans="1:11" ht="12.75">
      <c r="A42" s="1106"/>
      <c r="B42" s="1127"/>
      <c r="C42" s="1128" t="s">
        <v>439</v>
      </c>
      <c r="D42" s="1129" t="s">
        <v>384</v>
      </c>
      <c r="E42" s="1100">
        <v>892937</v>
      </c>
      <c r="F42" s="1100">
        <v>3383229</v>
      </c>
      <c r="G42" s="1100">
        <v>3842617</v>
      </c>
      <c r="H42" s="1101">
        <v>433549</v>
      </c>
      <c r="I42" s="1083">
        <f>E42+F42</f>
        <v>4276166</v>
      </c>
      <c r="J42" s="1083">
        <f>G42+H42</f>
        <v>4276166</v>
      </c>
      <c r="K42" s="1083">
        <f>I42-J42</f>
        <v>0</v>
      </c>
    </row>
    <row r="43" spans="1:11" ht="12.75">
      <c r="A43" s="1106"/>
      <c r="B43" s="1127"/>
      <c r="C43" s="1130"/>
      <c r="D43" s="1131" t="s">
        <v>385</v>
      </c>
      <c r="E43" s="1081">
        <f>E16</f>
        <v>22005</v>
      </c>
      <c r="F43" s="1081">
        <f>F16</f>
        <v>155399</v>
      </c>
      <c r="G43" s="1081">
        <f>G16</f>
        <v>177404</v>
      </c>
      <c r="H43" s="1115">
        <f>H16</f>
        <v>0</v>
      </c>
      <c r="I43" s="1083">
        <f>E43+F43</f>
        <v>177404</v>
      </c>
      <c r="J43" s="1083">
        <f>G43+H43</f>
        <v>177404</v>
      </c>
      <c r="K43" s="1083">
        <f>I43-J43</f>
        <v>0</v>
      </c>
    </row>
    <row r="44" spans="1:11" ht="12.75">
      <c r="A44" s="1132"/>
      <c r="B44" s="1133"/>
      <c r="C44" s="1134"/>
      <c r="D44" s="1131" t="s">
        <v>386</v>
      </c>
      <c r="E44" s="1081">
        <f>E42+E43</f>
        <v>914942</v>
      </c>
      <c r="F44" s="1081">
        <f>F42+F43</f>
        <v>3538628</v>
      </c>
      <c r="G44" s="1081">
        <f>G42+G43</f>
        <v>4020021</v>
      </c>
      <c r="H44" s="1082">
        <f>H42+H43</f>
        <v>433549</v>
      </c>
      <c r="I44" s="1083">
        <f>E44+F44</f>
        <v>4453570</v>
      </c>
      <c r="J44" s="1083">
        <f>G44+H44</f>
        <v>4453570</v>
      </c>
      <c r="K44" s="1083">
        <f>I44-J44</f>
        <v>0</v>
      </c>
    </row>
    <row r="46" spans="2:3" ht="12.75">
      <c r="B46" s="1135" t="s">
        <v>453</v>
      </c>
      <c r="C46" s="1135"/>
    </row>
    <row r="47" spans="2:3" ht="12.75">
      <c r="B47" s="1135" t="s">
        <v>588</v>
      </c>
      <c r="C47" s="1135"/>
    </row>
    <row r="48" spans="2:3" ht="12.75">
      <c r="B48" s="1135" t="s">
        <v>455</v>
      </c>
      <c r="C48" s="1135"/>
    </row>
  </sheetData>
  <mergeCells count="17">
    <mergeCell ref="C42:C44"/>
    <mergeCell ref="B46:C46"/>
    <mergeCell ref="B47:C47"/>
    <mergeCell ref="B48:C48"/>
    <mergeCell ref="C31:C33"/>
    <mergeCell ref="B35:B37"/>
    <mergeCell ref="C35:C37"/>
    <mergeCell ref="C38:C40"/>
    <mergeCell ref="B19:B21"/>
    <mergeCell ref="C19:C21"/>
    <mergeCell ref="C23:C25"/>
    <mergeCell ref="B27:B29"/>
    <mergeCell ref="C27:C29"/>
    <mergeCell ref="A6:H6"/>
    <mergeCell ref="A7:H7"/>
    <mergeCell ref="A8:H8"/>
    <mergeCell ref="C15:C1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Y62"/>
  <sheetViews>
    <sheetView workbookViewId="0" topLeftCell="A1">
      <selection activeCell="A1" sqref="A1:IV16384"/>
    </sheetView>
  </sheetViews>
  <sheetFormatPr defaultColWidth="9.140625" defaultRowHeight="12.75"/>
  <cols>
    <col min="1" max="1" width="5.00390625" style="1136" customWidth="1"/>
    <col min="2" max="2" width="5.28125" style="1136" customWidth="1"/>
    <col min="3" max="3" width="6.421875" style="1137" customWidth="1"/>
    <col min="4" max="4" width="4.8515625" style="1136" customWidth="1"/>
    <col min="5" max="5" width="11.00390625" style="1136" customWidth="1"/>
    <col min="6" max="6" width="29.00390625" style="1137" customWidth="1"/>
    <col min="7" max="7" width="0.13671875" style="1137" hidden="1" customWidth="1"/>
    <col min="8" max="8" width="22.140625" style="1137" customWidth="1"/>
    <col min="9" max="9" width="11.00390625" style="1136" customWidth="1"/>
    <col min="10" max="12" width="13.7109375" style="1138" customWidth="1"/>
    <col min="13" max="13" width="13.421875" style="1138" customWidth="1"/>
    <col min="14" max="14" width="11.8515625" style="1138" hidden="1" customWidth="1"/>
    <col min="15" max="15" width="12.8515625" style="1138" hidden="1" customWidth="1"/>
    <col min="16" max="16" width="6.00390625" style="1138" customWidth="1"/>
    <col min="17" max="20" width="13.7109375" style="1138" customWidth="1"/>
    <col min="21" max="21" width="13.57421875" style="1138" customWidth="1"/>
    <col min="22" max="23" width="13.7109375" style="1138" hidden="1" customWidth="1"/>
    <col min="24" max="24" width="11.8515625" style="1138" hidden="1" customWidth="1"/>
    <col min="25" max="25" width="13.7109375" style="1138" hidden="1" customWidth="1"/>
    <col min="26" max="16384" width="9.140625" style="1136" customWidth="1"/>
  </cols>
  <sheetData>
    <row r="1" spans="18:19" ht="14.25">
      <c r="R1" s="1139" t="s">
        <v>589</v>
      </c>
      <c r="S1" s="1139"/>
    </row>
    <row r="2" spans="18:19" ht="14.25">
      <c r="R2" s="1139" t="s">
        <v>590</v>
      </c>
      <c r="S2" s="1139"/>
    </row>
    <row r="4" spans="3:26" ht="14.25">
      <c r="C4" s="1136"/>
      <c r="D4" s="1137"/>
      <c r="F4" s="1136"/>
      <c r="I4" s="1137"/>
      <c r="J4" s="1136"/>
      <c r="R4" s="1139" t="s">
        <v>591</v>
      </c>
      <c r="S4" s="1139"/>
      <c r="T4" s="1139"/>
      <c r="U4" s="1139"/>
      <c r="Z4" s="1138"/>
    </row>
    <row r="5" spans="3:26" ht="14.25">
      <c r="C5" s="1140" t="s">
        <v>592</v>
      </c>
      <c r="D5" s="1140"/>
      <c r="F5" s="1136"/>
      <c r="I5" s="1137"/>
      <c r="J5" s="1136"/>
      <c r="R5" s="1139" t="s">
        <v>1</v>
      </c>
      <c r="S5" s="1139"/>
      <c r="T5" s="1139"/>
      <c r="U5" s="1139"/>
      <c r="Z5" s="1138"/>
    </row>
    <row r="6" spans="3:26" ht="14.25">
      <c r="C6" s="1141" t="s">
        <v>593</v>
      </c>
      <c r="D6" s="1137"/>
      <c r="F6" s="1136"/>
      <c r="I6" s="1137"/>
      <c r="J6" s="1136"/>
      <c r="R6" s="1139" t="s">
        <v>594</v>
      </c>
      <c r="S6" s="1139"/>
      <c r="T6" s="1139"/>
      <c r="U6" s="1139"/>
      <c r="Z6" s="1138"/>
    </row>
    <row r="7" spans="3:26" ht="14.25">
      <c r="C7" s="1136"/>
      <c r="D7" s="1137"/>
      <c r="F7" s="1136"/>
      <c r="I7" s="1137"/>
      <c r="J7" s="1136"/>
      <c r="T7" s="1139"/>
      <c r="U7" s="1139"/>
      <c r="Z7" s="1138"/>
    </row>
    <row r="8" spans="20:21" ht="14.25">
      <c r="T8" s="1139"/>
      <c r="U8" s="1139"/>
    </row>
    <row r="12" spans="1:21" ht="12.75">
      <c r="A12" s="1142"/>
      <c r="F12" s="1140" t="s">
        <v>595</v>
      </c>
      <c r="U12" s="1143" t="s">
        <v>8</v>
      </c>
    </row>
    <row r="13" ht="12.75">
      <c r="F13" s="1144" t="s">
        <v>596</v>
      </c>
    </row>
    <row r="14" spans="1:3" ht="13.5" thickBot="1">
      <c r="A14" s="1145"/>
      <c r="B14" s="1145"/>
      <c r="C14" s="1146"/>
    </row>
    <row r="15" spans="3:25" s="1147" customFormat="1" ht="18.75" customHeight="1" thickBot="1">
      <c r="C15" s="1148"/>
      <c r="F15" s="1148"/>
      <c r="G15" s="1148"/>
      <c r="H15" s="1148"/>
      <c r="J15" s="1149" t="s">
        <v>597</v>
      </c>
      <c r="K15" s="1150"/>
      <c r="L15" s="1150"/>
      <c r="M15" s="1150"/>
      <c r="N15" s="1150"/>
      <c r="O15" s="1150"/>
      <c r="P15" s="1150"/>
      <c r="Q15" s="1150"/>
      <c r="R15" s="1150"/>
      <c r="S15" s="1150"/>
      <c r="T15" s="1150"/>
      <c r="U15" s="1150"/>
      <c r="V15" s="1150"/>
      <c r="W15" s="1150"/>
      <c r="X15" s="1150"/>
      <c r="Y15" s="1151"/>
    </row>
    <row r="16" spans="1:25" s="1162" customFormat="1" ht="12.75" customHeight="1">
      <c r="A16" s="1152" t="s">
        <v>598</v>
      </c>
      <c r="B16" s="1153" t="s">
        <v>599</v>
      </c>
      <c r="C16" s="1153" t="s">
        <v>600</v>
      </c>
      <c r="D16" s="1153" t="s">
        <v>601</v>
      </c>
      <c r="E16" s="1153" t="s">
        <v>602</v>
      </c>
      <c r="F16" s="1153" t="s">
        <v>603</v>
      </c>
      <c r="G16" s="1153" t="s">
        <v>604</v>
      </c>
      <c r="H16" s="1153" t="s">
        <v>605</v>
      </c>
      <c r="I16" s="1154" t="s">
        <v>606</v>
      </c>
      <c r="J16" s="1155" t="s">
        <v>607</v>
      </c>
      <c r="K16" s="1156" t="s">
        <v>608</v>
      </c>
      <c r="L16" s="1157" t="s">
        <v>609</v>
      </c>
      <c r="M16" s="1158" t="s">
        <v>569</v>
      </c>
      <c r="N16" s="1159"/>
      <c r="O16" s="1159"/>
      <c r="P16" s="1159"/>
      <c r="Q16" s="1159"/>
      <c r="R16" s="1159"/>
      <c r="S16" s="1159"/>
      <c r="T16" s="1159"/>
      <c r="U16" s="1159"/>
      <c r="V16" s="1159"/>
      <c r="W16" s="1160"/>
      <c r="X16" s="1157" t="s">
        <v>610</v>
      </c>
      <c r="Y16" s="1161" t="s">
        <v>611</v>
      </c>
    </row>
    <row r="17" spans="1:25" s="1162" customFormat="1" ht="12.75" customHeight="1">
      <c r="A17" s="1163"/>
      <c r="B17" s="1164"/>
      <c r="C17" s="1164"/>
      <c r="D17" s="1164"/>
      <c r="E17" s="1164"/>
      <c r="F17" s="1164"/>
      <c r="G17" s="1164"/>
      <c r="H17" s="1164"/>
      <c r="I17" s="1165"/>
      <c r="J17" s="1166"/>
      <c r="K17" s="1167"/>
      <c r="L17" s="1168"/>
      <c r="M17" s="1169" t="s">
        <v>612</v>
      </c>
      <c r="N17" s="1170"/>
      <c r="O17" s="1170"/>
      <c r="P17" s="1170"/>
      <c r="Q17" s="1171" t="s">
        <v>613</v>
      </c>
      <c r="R17" s="1172" t="s">
        <v>569</v>
      </c>
      <c r="S17" s="1173"/>
      <c r="T17" s="1173"/>
      <c r="U17" s="1173"/>
      <c r="V17" s="1173"/>
      <c r="W17" s="1174"/>
      <c r="X17" s="1168"/>
      <c r="Y17" s="1175"/>
    </row>
    <row r="18" spans="1:25" s="1187" customFormat="1" ht="68.25" customHeight="1">
      <c r="A18" s="1176"/>
      <c r="B18" s="1177"/>
      <c r="C18" s="1177"/>
      <c r="D18" s="1177"/>
      <c r="E18" s="1177"/>
      <c r="F18" s="1177"/>
      <c r="G18" s="1177"/>
      <c r="H18" s="1177"/>
      <c r="I18" s="1178"/>
      <c r="J18" s="1179"/>
      <c r="K18" s="1180"/>
      <c r="L18" s="1181"/>
      <c r="M18" s="1182"/>
      <c r="N18" s="1183" t="s">
        <v>614</v>
      </c>
      <c r="O18" s="1183" t="s">
        <v>615</v>
      </c>
      <c r="P18" s="1184" t="s">
        <v>616</v>
      </c>
      <c r="Q18" s="1181"/>
      <c r="R18" s="1183" t="s">
        <v>617</v>
      </c>
      <c r="S18" s="1183" t="s">
        <v>618</v>
      </c>
      <c r="T18" s="1183" t="s">
        <v>619</v>
      </c>
      <c r="U18" s="1183" t="s">
        <v>620</v>
      </c>
      <c r="V18" s="1183" t="s">
        <v>614</v>
      </c>
      <c r="W18" s="1185" t="s">
        <v>615</v>
      </c>
      <c r="X18" s="1181"/>
      <c r="Y18" s="1186"/>
    </row>
    <row r="19" spans="1:25" s="1195" customFormat="1" ht="12" thickBot="1">
      <c r="A19" s="1188">
        <v>1</v>
      </c>
      <c r="B19" s="1189">
        <f aca="true" t="shared" si="0" ref="B19:G19">A19+1</f>
        <v>2</v>
      </c>
      <c r="C19" s="1190">
        <f t="shared" si="0"/>
        <v>3</v>
      </c>
      <c r="D19" s="1190">
        <f t="shared" si="0"/>
        <v>4</v>
      </c>
      <c r="E19" s="1190">
        <f t="shared" si="0"/>
        <v>5</v>
      </c>
      <c r="F19" s="1190">
        <f t="shared" si="0"/>
        <v>6</v>
      </c>
      <c r="G19" s="1190">
        <f t="shared" si="0"/>
        <v>7</v>
      </c>
      <c r="H19" s="1190">
        <v>7</v>
      </c>
      <c r="I19" s="1191">
        <f>H19+1</f>
        <v>8</v>
      </c>
      <c r="J19" s="1192">
        <v>9</v>
      </c>
      <c r="K19" s="1193">
        <f>J19+1</f>
        <v>10</v>
      </c>
      <c r="L19" s="1193"/>
      <c r="M19" s="1193">
        <f>K19+1</f>
        <v>11</v>
      </c>
      <c r="N19" s="1193"/>
      <c r="O19" s="1193"/>
      <c r="P19" s="1193">
        <f>M19+1</f>
        <v>12</v>
      </c>
      <c r="Q19" s="1193">
        <f>P19+1</f>
        <v>13</v>
      </c>
      <c r="R19" s="1193">
        <f>Q19+1</f>
        <v>14</v>
      </c>
      <c r="S19" s="1193"/>
      <c r="T19" s="1193">
        <f>R19+1</f>
        <v>15</v>
      </c>
      <c r="U19" s="1193">
        <v>16</v>
      </c>
      <c r="V19" s="1193"/>
      <c r="W19" s="1193"/>
      <c r="X19" s="1193">
        <v>17</v>
      </c>
      <c r="Y19" s="1194">
        <f>X19+1</f>
        <v>18</v>
      </c>
    </row>
    <row r="20" spans="1:25" s="1195" customFormat="1" ht="60.75" customHeight="1">
      <c r="A20" s="1196">
        <v>1</v>
      </c>
      <c r="B20" s="1197" t="s">
        <v>621</v>
      </c>
      <c r="C20" s="1198">
        <v>1</v>
      </c>
      <c r="D20" s="1199" t="s">
        <v>622</v>
      </c>
      <c r="E20" s="1200">
        <v>312</v>
      </c>
      <c r="F20" s="1201" t="s">
        <v>623</v>
      </c>
      <c r="G20" s="1199" t="s">
        <v>624</v>
      </c>
      <c r="H20" s="1199" t="s">
        <v>624</v>
      </c>
      <c r="I20" s="1202" t="s">
        <v>625</v>
      </c>
      <c r="J20" s="1203">
        <f aca="true" t="shared" si="1" ref="J20:J30">K20</f>
        <v>6149349</v>
      </c>
      <c r="K20" s="1204">
        <f aca="true" t="shared" si="2" ref="K20:K42">M20+Q20</f>
        <v>6149349</v>
      </c>
      <c r="L20" s="1204">
        <v>0</v>
      </c>
      <c r="M20" s="1204">
        <v>4874754</v>
      </c>
      <c r="N20" s="1204"/>
      <c r="O20" s="1204">
        <f>M20</f>
        <v>4874754</v>
      </c>
      <c r="P20" s="1205">
        <f aca="true" t="shared" si="3" ref="P20:P36">M20/K20*100</f>
        <v>79.27268398654881</v>
      </c>
      <c r="Q20" s="1204">
        <f aca="true" t="shared" si="4" ref="Q20:Q42">R20+T20+U20</f>
        <v>1274595</v>
      </c>
      <c r="R20" s="1204">
        <v>1274595</v>
      </c>
      <c r="S20" s="1204">
        <v>0</v>
      </c>
      <c r="T20" s="1204">
        <v>0</v>
      </c>
      <c r="U20" s="1204">
        <v>0</v>
      </c>
      <c r="V20" s="1204">
        <v>0</v>
      </c>
      <c r="W20" s="1204">
        <f>Q20</f>
        <v>1274595</v>
      </c>
      <c r="X20" s="1204">
        <v>0</v>
      </c>
      <c r="Y20" s="1206">
        <f>M20</f>
        <v>4874754</v>
      </c>
    </row>
    <row r="21" spans="1:25" s="1195" customFormat="1" ht="66.75" customHeight="1">
      <c r="A21" s="1196">
        <v>2</v>
      </c>
      <c r="B21" s="1197" t="s">
        <v>621</v>
      </c>
      <c r="C21" s="1198">
        <v>1</v>
      </c>
      <c r="D21" s="1199" t="s">
        <v>622</v>
      </c>
      <c r="E21" s="1199">
        <v>312</v>
      </c>
      <c r="F21" s="1207" t="s">
        <v>626</v>
      </c>
      <c r="G21" s="1199" t="s">
        <v>624</v>
      </c>
      <c r="H21" s="1199" t="s">
        <v>624</v>
      </c>
      <c r="I21" s="1202" t="s">
        <v>625</v>
      </c>
      <c r="J21" s="1203">
        <f t="shared" si="1"/>
        <v>5448703</v>
      </c>
      <c r="K21" s="1204">
        <f t="shared" si="2"/>
        <v>5448703</v>
      </c>
      <c r="L21" s="1204">
        <v>0</v>
      </c>
      <c r="M21" s="1204">
        <v>3823785</v>
      </c>
      <c r="N21" s="1204">
        <v>0</v>
      </c>
      <c r="O21" s="1204">
        <f>M21</f>
        <v>3823785</v>
      </c>
      <c r="P21" s="1205">
        <f t="shared" si="3"/>
        <v>70.17789371158604</v>
      </c>
      <c r="Q21" s="1204">
        <f t="shared" si="4"/>
        <v>1624918</v>
      </c>
      <c r="R21" s="1204">
        <v>1624918</v>
      </c>
      <c r="S21" s="1204">
        <v>0</v>
      </c>
      <c r="T21" s="1204">
        <v>0</v>
      </c>
      <c r="U21" s="1204">
        <v>0</v>
      </c>
      <c r="V21" s="1204">
        <v>0</v>
      </c>
      <c r="W21" s="1204">
        <f>Q21</f>
        <v>1624918</v>
      </c>
      <c r="X21" s="1204">
        <v>0</v>
      </c>
      <c r="Y21" s="1206">
        <f>M21</f>
        <v>3823785</v>
      </c>
    </row>
    <row r="22" spans="1:25" s="1195" customFormat="1" ht="60.75" customHeight="1">
      <c r="A22" s="1196">
        <v>3</v>
      </c>
      <c r="B22" s="1197" t="s">
        <v>621</v>
      </c>
      <c r="C22" s="1198">
        <v>1</v>
      </c>
      <c r="D22" s="1199" t="s">
        <v>627</v>
      </c>
      <c r="E22" s="1200" t="s">
        <v>628</v>
      </c>
      <c r="F22" s="1208" t="s">
        <v>629</v>
      </c>
      <c r="G22" s="1199" t="s">
        <v>630</v>
      </c>
      <c r="H22" s="1199" t="s">
        <v>630</v>
      </c>
      <c r="I22" s="1202" t="s">
        <v>631</v>
      </c>
      <c r="J22" s="1209">
        <f t="shared" si="1"/>
        <v>585600</v>
      </c>
      <c r="K22" s="1210">
        <f t="shared" si="2"/>
        <v>585600</v>
      </c>
      <c r="L22" s="1210">
        <v>0</v>
      </c>
      <c r="M22" s="1210">
        <v>439200</v>
      </c>
      <c r="N22" s="1210">
        <v>0</v>
      </c>
      <c r="O22" s="1210">
        <f>M22</f>
        <v>439200</v>
      </c>
      <c r="P22" s="1211">
        <f t="shared" si="3"/>
        <v>75</v>
      </c>
      <c r="Q22" s="1210">
        <f t="shared" si="4"/>
        <v>146400</v>
      </c>
      <c r="R22" s="1204">
        <v>38400</v>
      </c>
      <c r="S22" s="1204">
        <v>0</v>
      </c>
      <c r="T22" s="1210">
        <v>108000</v>
      </c>
      <c r="U22" s="1210">
        <v>0</v>
      </c>
      <c r="V22" s="1210">
        <v>0</v>
      </c>
      <c r="W22" s="1210">
        <f>Q22</f>
        <v>146400</v>
      </c>
      <c r="X22" s="1210">
        <v>0</v>
      </c>
      <c r="Y22" s="1212">
        <f>M22</f>
        <v>439200</v>
      </c>
    </row>
    <row r="23" spans="1:25" s="1195" customFormat="1" ht="60.75" customHeight="1">
      <c r="A23" s="1196">
        <v>4</v>
      </c>
      <c r="B23" s="1197" t="s">
        <v>621</v>
      </c>
      <c r="C23" s="1198">
        <v>1</v>
      </c>
      <c r="D23" s="1199" t="s">
        <v>627</v>
      </c>
      <c r="E23" s="1200" t="s">
        <v>628</v>
      </c>
      <c r="F23" s="1213" t="s">
        <v>632</v>
      </c>
      <c r="G23" s="1199" t="s">
        <v>633</v>
      </c>
      <c r="H23" s="1199" t="s">
        <v>633</v>
      </c>
      <c r="I23" s="1202" t="s">
        <v>631</v>
      </c>
      <c r="J23" s="1214">
        <f t="shared" si="1"/>
        <v>532000</v>
      </c>
      <c r="K23" s="1215">
        <f t="shared" si="2"/>
        <v>532000</v>
      </c>
      <c r="L23" s="1215">
        <v>0</v>
      </c>
      <c r="M23" s="1215">
        <v>399000</v>
      </c>
      <c r="N23" s="1215">
        <v>0</v>
      </c>
      <c r="O23" s="1215">
        <f>M23</f>
        <v>399000</v>
      </c>
      <c r="P23" s="1200">
        <f t="shared" si="3"/>
        <v>75</v>
      </c>
      <c r="Q23" s="1215">
        <f t="shared" si="4"/>
        <v>133000</v>
      </c>
      <c r="R23" s="1204">
        <v>86000</v>
      </c>
      <c r="S23" s="1204">
        <v>0</v>
      </c>
      <c r="T23" s="1215">
        <v>19000</v>
      </c>
      <c r="U23" s="1215">
        <v>28000</v>
      </c>
      <c r="V23" s="1215">
        <v>0</v>
      </c>
      <c r="W23" s="1215">
        <f>Q23</f>
        <v>133000</v>
      </c>
      <c r="X23" s="1215">
        <v>0</v>
      </c>
      <c r="Y23" s="1216">
        <v>0</v>
      </c>
    </row>
    <row r="24" spans="1:25" s="1195" customFormat="1" ht="60.75" customHeight="1">
      <c r="A24" s="1196">
        <v>5</v>
      </c>
      <c r="B24" s="1197" t="s">
        <v>621</v>
      </c>
      <c r="C24" s="1198">
        <v>1</v>
      </c>
      <c r="D24" s="1199" t="s">
        <v>627</v>
      </c>
      <c r="E24" s="1200" t="s">
        <v>628</v>
      </c>
      <c r="F24" s="1213" t="s">
        <v>634</v>
      </c>
      <c r="G24" s="1199" t="s">
        <v>635</v>
      </c>
      <c r="H24" s="1199" t="s">
        <v>636</v>
      </c>
      <c r="I24" s="1202" t="s">
        <v>637</v>
      </c>
      <c r="J24" s="1214">
        <f t="shared" si="1"/>
        <v>259456</v>
      </c>
      <c r="K24" s="1215">
        <f t="shared" si="2"/>
        <v>259456</v>
      </c>
      <c r="L24" s="1215">
        <v>0</v>
      </c>
      <c r="M24" s="1215">
        <v>193103</v>
      </c>
      <c r="N24" s="1215"/>
      <c r="O24" s="1215"/>
      <c r="P24" s="1200">
        <f t="shared" si="3"/>
        <v>74.42610693142575</v>
      </c>
      <c r="Q24" s="1215">
        <f t="shared" si="4"/>
        <v>66353</v>
      </c>
      <c r="R24" s="1204">
        <v>66353</v>
      </c>
      <c r="S24" s="1204">
        <v>0</v>
      </c>
      <c r="T24" s="1215">
        <v>0</v>
      </c>
      <c r="U24" s="1215">
        <v>0</v>
      </c>
      <c r="V24" s="1215"/>
      <c r="W24" s="1215"/>
      <c r="X24" s="1215">
        <v>0</v>
      </c>
      <c r="Y24" s="1216"/>
    </row>
    <row r="25" spans="1:25" s="1195" customFormat="1" ht="60.75" customHeight="1">
      <c r="A25" s="1196">
        <v>6</v>
      </c>
      <c r="B25" s="1197" t="s">
        <v>621</v>
      </c>
      <c r="C25" s="1198">
        <v>1</v>
      </c>
      <c r="D25" s="1199" t="s">
        <v>627</v>
      </c>
      <c r="E25" s="1200" t="s">
        <v>628</v>
      </c>
      <c r="F25" s="1208" t="s">
        <v>638</v>
      </c>
      <c r="G25" s="1201" t="s">
        <v>639</v>
      </c>
      <c r="H25" s="1201" t="s">
        <v>639</v>
      </c>
      <c r="I25" s="1202" t="s">
        <v>640</v>
      </c>
      <c r="J25" s="1214">
        <f t="shared" si="1"/>
        <v>150000</v>
      </c>
      <c r="K25" s="1215">
        <f t="shared" si="2"/>
        <v>150000</v>
      </c>
      <c r="L25" s="1215">
        <v>0</v>
      </c>
      <c r="M25" s="1215">
        <v>112500</v>
      </c>
      <c r="N25" s="1215">
        <v>0</v>
      </c>
      <c r="O25" s="1215">
        <f>M25</f>
        <v>112500</v>
      </c>
      <c r="P25" s="1200">
        <f t="shared" si="3"/>
        <v>75</v>
      </c>
      <c r="Q25" s="1215">
        <f t="shared" si="4"/>
        <v>37500</v>
      </c>
      <c r="R25" s="1204">
        <v>37500</v>
      </c>
      <c r="S25" s="1204">
        <v>0</v>
      </c>
      <c r="T25" s="1215">
        <v>0</v>
      </c>
      <c r="U25" s="1215">
        <v>0</v>
      </c>
      <c r="V25" s="1215">
        <v>0</v>
      </c>
      <c r="W25" s="1215">
        <f>Q25</f>
        <v>37500</v>
      </c>
      <c r="X25" s="1215">
        <v>0</v>
      </c>
      <c r="Y25" s="1216">
        <f aca="true" t="shared" si="5" ref="Y25:Y35">M25</f>
        <v>112500</v>
      </c>
    </row>
    <row r="26" spans="1:25" s="1195" customFormat="1" ht="60.75" customHeight="1">
      <c r="A26" s="1196">
        <v>7</v>
      </c>
      <c r="B26" s="1197" t="s">
        <v>621</v>
      </c>
      <c r="C26" s="1198">
        <v>1</v>
      </c>
      <c r="D26" s="1199" t="s">
        <v>627</v>
      </c>
      <c r="E26" s="1200"/>
      <c r="F26" s="1208" t="s">
        <v>641</v>
      </c>
      <c r="G26" s="1217"/>
      <c r="H26" s="1217" t="s">
        <v>642</v>
      </c>
      <c r="I26" s="1202"/>
      <c r="J26" s="1214">
        <f t="shared" si="1"/>
        <v>598230</v>
      </c>
      <c r="K26" s="1215">
        <f t="shared" si="2"/>
        <v>598230</v>
      </c>
      <c r="L26" s="1215">
        <v>0</v>
      </c>
      <c r="M26" s="1215">
        <v>375000</v>
      </c>
      <c r="N26" s="1215">
        <v>0</v>
      </c>
      <c r="O26" s="1215">
        <f>M26</f>
        <v>375000</v>
      </c>
      <c r="P26" s="1200">
        <f t="shared" si="3"/>
        <v>62.68492051552078</v>
      </c>
      <c r="Q26" s="1215">
        <f t="shared" si="4"/>
        <v>223230</v>
      </c>
      <c r="R26" s="1204">
        <v>223230</v>
      </c>
      <c r="S26" s="1204">
        <v>0</v>
      </c>
      <c r="T26" s="1215">
        <v>0</v>
      </c>
      <c r="U26" s="1215">
        <v>0</v>
      </c>
      <c r="V26" s="1215">
        <v>0</v>
      </c>
      <c r="W26" s="1215">
        <f>Q26</f>
        <v>223230</v>
      </c>
      <c r="X26" s="1215">
        <v>0</v>
      </c>
      <c r="Y26" s="1216">
        <f t="shared" si="5"/>
        <v>375000</v>
      </c>
    </row>
    <row r="27" spans="1:25" s="1195" customFormat="1" ht="60.75" customHeight="1">
      <c r="A27" s="1196">
        <v>8</v>
      </c>
      <c r="B27" s="1197" t="s">
        <v>621</v>
      </c>
      <c r="C27" s="1198">
        <v>1</v>
      </c>
      <c r="D27" s="1199" t="s">
        <v>627</v>
      </c>
      <c r="E27" s="1200"/>
      <c r="F27" s="1208" t="s">
        <v>643</v>
      </c>
      <c r="G27" s="1217"/>
      <c r="H27" s="1217" t="s">
        <v>644</v>
      </c>
      <c r="I27" s="1202"/>
      <c r="J27" s="1214">
        <f t="shared" si="1"/>
        <v>6219943</v>
      </c>
      <c r="K27" s="1215">
        <f t="shared" si="2"/>
        <v>6219943</v>
      </c>
      <c r="L27" s="1215">
        <v>0</v>
      </c>
      <c r="M27" s="1215">
        <v>4664957</v>
      </c>
      <c r="N27" s="1215">
        <v>0</v>
      </c>
      <c r="O27" s="1215">
        <f>M27</f>
        <v>4664957</v>
      </c>
      <c r="P27" s="1200">
        <f t="shared" si="3"/>
        <v>74.99999598067056</v>
      </c>
      <c r="Q27" s="1215">
        <f t="shared" si="4"/>
        <v>1554986</v>
      </c>
      <c r="R27" s="1204">
        <v>1554986</v>
      </c>
      <c r="S27" s="1204">
        <v>0</v>
      </c>
      <c r="T27" s="1215">
        <v>0</v>
      </c>
      <c r="U27" s="1215">
        <v>0</v>
      </c>
      <c r="V27" s="1215">
        <v>0</v>
      </c>
      <c r="W27" s="1215">
        <f>Q27</f>
        <v>1554986</v>
      </c>
      <c r="X27" s="1215">
        <v>0</v>
      </c>
      <c r="Y27" s="1216">
        <f t="shared" si="5"/>
        <v>4664957</v>
      </c>
    </row>
    <row r="28" spans="1:25" s="1195" customFormat="1" ht="60.75" customHeight="1">
      <c r="A28" s="1196">
        <v>9</v>
      </c>
      <c r="B28" s="1197" t="s">
        <v>621</v>
      </c>
      <c r="C28" s="1198">
        <v>1</v>
      </c>
      <c r="D28" s="1199" t="s">
        <v>627</v>
      </c>
      <c r="E28" s="1200"/>
      <c r="F28" s="1208" t="s">
        <v>645</v>
      </c>
      <c r="G28" s="1217"/>
      <c r="H28" s="1217" t="s">
        <v>646</v>
      </c>
      <c r="I28" s="1202"/>
      <c r="J28" s="1214">
        <f t="shared" si="1"/>
        <v>200000</v>
      </c>
      <c r="K28" s="1215">
        <f t="shared" si="2"/>
        <v>200000</v>
      </c>
      <c r="L28" s="1215">
        <v>0</v>
      </c>
      <c r="M28" s="1215">
        <v>150000</v>
      </c>
      <c r="N28" s="1215">
        <v>0</v>
      </c>
      <c r="O28" s="1215">
        <f>M28</f>
        <v>150000</v>
      </c>
      <c r="P28" s="1200">
        <f t="shared" si="3"/>
        <v>75</v>
      </c>
      <c r="Q28" s="1215">
        <f t="shared" si="4"/>
        <v>50000</v>
      </c>
      <c r="R28" s="1204">
        <v>50000</v>
      </c>
      <c r="S28" s="1204">
        <v>0</v>
      </c>
      <c r="T28" s="1215">
        <v>0</v>
      </c>
      <c r="U28" s="1215">
        <v>0</v>
      </c>
      <c r="V28" s="1215">
        <v>0</v>
      </c>
      <c r="W28" s="1215">
        <f>Q28</f>
        <v>50000</v>
      </c>
      <c r="X28" s="1215">
        <v>0</v>
      </c>
      <c r="Y28" s="1216">
        <f t="shared" si="5"/>
        <v>150000</v>
      </c>
    </row>
    <row r="29" spans="1:25" s="1195" customFormat="1" ht="60.75" customHeight="1">
      <c r="A29" s="1196">
        <v>10</v>
      </c>
      <c r="B29" s="1197" t="s">
        <v>621</v>
      </c>
      <c r="C29" s="1198">
        <v>1</v>
      </c>
      <c r="D29" s="1199" t="s">
        <v>647</v>
      </c>
      <c r="E29" s="1199" t="s">
        <v>648</v>
      </c>
      <c r="F29" s="1201" t="s">
        <v>649</v>
      </c>
      <c r="G29" s="1199" t="s">
        <v>650</v>
      </c>
      <c r="H29" s="1199" t="s">
        <v>650</v>
      </c>
      <c r="I29" s="1202" t="s">
        <v>631</v>
      </c>
      <c r="J29" s="1214">
        <f>K29</f>
        <v>805670</v>
      </c>
      <c r="K29" s="1215">
        <f>M29+Q29</f>
        <v>805670</v>
      </c>
      <c r="L29" s="1215">
        <v>0</v>
      </c>
      <c r="M29" s="1215">
        <v>385670</v>
      </c>
      <c r="N29" s="1215"/>
      <c r="O29" s="1215"/>
      <c r="P29" s="1200">
        <f t="shared" si="3"/>
        <v>47.869475095262324</v>
      </c>
      <c r="Q29" s="1215">
        <f>R29+T29+U29</f>
        <v>420000</v>
      </c>
      <c r="R29" s="1204">
        <v>420000</v>
      </c>
      <c r="S29" s="1204">
        <v>0</v>
      </c>
      <c r="T29" s="1215">
        <v>0</v>
      </c>
      <c r="U29" s="1215">
        <v>0</v>
      </c>
      <c r="V29" s="1215"/>
      <c r="W29" s="1215"/>
      <c r="X29" s="1215"/>
      <c r="Y29" s="1216"/>
    </row>
    <row r="30" spans="1:25" s="1195" customFormat="1" ht="60.75" customHeight="1">
      <c r="A30" s="1218">
        <v>11</v>
      </c>
      <c r="B30" s="1197" t="s">
        <v>621</v>
      </c>
      <c r="C30" s="1198">
        <v>1</v>
      </c>
      <c r="D30" s="1199" t="s">
        <v>647</v>
      </c>
      <c r="E30" s="1199" t="s">
        <v>648</v>
      </c>
      <c r="F30" s="1213" t="s">
        <v>651</v>
      </c>
      <c r="G30" s="1199" t="s">
        <v>652</v>
      </c>
      <c r="H30" s="1199" t="s">
        <v>652</v>
      </c>
      <c r="I30" s="1202" t="s">
        <v>653</v>
      </c>
      <c r="J30" s="1214">
        <f t="shared" si="1"/>
        <v>507088</v>
      </c>
      <c r="K30" s="1215">
        <f t="shared" si="2"/>
        <v>507088</v>
      </c>
      <c r="L30" s="1215">
        <v>0</v>
      </c>
      <c r="M30" s="1215">
        <v>355604</v>
      </c>
      <c r="N30" s="1215">
        <v>0</v>
      </c>
      <c r="O30" s="1215">
        <f>M30</f>
        <v>355604</v>
      </c>
      <c r="P30" s="1215">
        <f t="shared" si="3"/>
        <v>70.12668412583221</v>
      </c>
      <c r="Q30" s="1215">
        <f t="shared" si="4"/>
        <v>151484</v>
      </c>
      <c r="R30" s="1204">
        <v>151484</v>
      </c>
      <c r="S30" s="1204">
        <v>0</v>
      </c>
      <c r="T30" s="1215">
        <v>0</v>
      </c>
      <c r="U30" s="1215">
        <v>0</v>
      </c>
      <c r="V30" s="1215">
        <v>0</v>
      </c>
      <c r="W30" s="1215">
        <f>Q30</f>
        <v>151484</v>
      </c>
      <c r="X30" s="1215">
        <v>0</v>
      </c>
      <c r="Y30" s="1216">
        <f t="shared" si="5"/>
        <v>355604</v>
      </c>
    </row>
    <row r="31" spans="1:77" ht="52.5" customHeight="1">
      <c r="A31" s="1219">
        <v>12</v>
      </c>
      <c r="B31" s="1220" t="s">
        <v>621</v>
      </c>
      <c r="C31" s="1221">
        <v>2</v>
      </c>
      <c r="D31" s="1199" t="s">
        <v>654</v>
      </c>
      <c r="E31" s="1200">
        <v>23</v>
      </c>
      <c r="F31" s="1222" t="s">
        <v>655</v>
      </c>
      <c r="G31" s="1223"/>
      <c r="H31" s="1223" t="s">
        <v>656</v>
      </c>
      <c r="I31" s="1224">
        <v>85332</v>
      </c>
      <c r="J31" s="1225">
        <f>M31+Q31</f>
        <v>1525806</v>
      </c>
      <c r="K31" s="1226">
        <f t="shared" si="2"/>
        <v>1525806</v>
      </c>
      <c r="L31" s="1226">
        <v>1144354</v>
      </c>
      <c r="M31" s="1226">
        <v>1144354</v>
      </c>
      <c r="N31" s="1226">
        <f>M31</f>
        <v>1144354</v>
      </c>
      <c r="O31" s="1226"/>
      <c r="P31" s="1226">
        <f t="shared" si="3"/>
        <v>74.99996723043427</v>
      </c>
      <c r="Q31" s="1226">
        <f t="shared" si="4"/>
        <v>381452</v>
      </c>
      <c r="R31" s="1226">
        <v>0</v>
      </c>
      <c r="S31" s="1226">
        <v>381452</v>
      </c>
      <c r="T31" s="1226">
        <v>381452</v>
      </c>
      <c r="U31" s="1226">
        <v>0</v>
      </c>
      <c r="V31" s="1226">
        <f>T31</f>
        <v>381452</v>
      </c>
      <c r="W31" s="1227"/>
      <c r="X31" s="1226">
        <v>0</v>
      </c>
      <c r="Y31" s="1228">
        <f t="shared" si="5"/>
        <v>1144354</v>
      </c>
      <c r="Z31" s="1138"/>
      <c r="AA31" s="1138"/>
      <c r="AB31" s="1138"/>
      <c r="AC31" s="1138"/>
      <c r="AD31" s="1138"/>
      <c r="AE31" s="1138"/>
      <c r="AF31" s="1138"/>
      <c r="AG31" s="1138"/>
      <c r="AH31" s="1138"/>
      <c r="AI31" s="1138"/>
      <c r="AJ31" s="1138"/>
      <c r="AK31" s="1138"/>
      <c r="AL31" s="1138"/>
      <c r="AM31" s="1138"/>
      <c r="AN31" s="1138"/>
      <c r="AO31" s="1138"/>
      <c r="AP31" s="1138"/>
      <c r="AQ31" s="1138"/>
      <c r="AR31" s="1138"/>
      <c r="AS31" s="1138"/>
      <c r="AT31" s="1138"/>
      <c r="AU31" s="1138"/>
      <c r="AV31" s="1138"/>
      <c r="AW31" s="1138"/>
      <c r="AX31" s="1138"/>
      <c r="AY31" s="1138"/>
      <c r="AZ31" s="1138"/>
      <c r="BA31" s="1138"/>
      <c r="BB31" s="1138"/>
      <c r="BC31" s="1138"/>
      <c r="BD31" s="1138"/>
      <c r="BE31" s="1138"/>
      <c r="BF31" s="1138"/>
      <c r="BG31" s="1138"/>
      <c r="BH31" s="1138"/>
      <c r="BI31" s="1138"/>
      <c r="BJ31" s="1138"/>
      <c r="BK31" s="1138"/>
      <c r="BL31" s="1138"/>
      <c r="BM31" s="1138"/>
      <c r="BN31" s="1138"/>
      <c r="BO31" s="1138"/>
      <c r="BP31" s="1138"/>
      <c r="BQ31" s="1138"/>
      <c r="BR31" s="1138"/>
      <c r="BS31" s="1138"/>
      <c r="BT31" s="1138"/>
      <c r="BU31" s="1138"/>
      <c r="BV31" s="1138"/>
      <c r="BW31" s="1138"/>
      <c r="BX31" s="1138"/>
      <c r="BY31" s="1138"/>
    </row>
    <row r="32" spans="1:77" ht="57.75" customHeight="1">
      <c r="A32" s="1219">
        <v>13</v>
      </c>
      <c r="B32" s="1197" t="s">
        <v>621</v>
      </c>
      <c r="C32" s="1229">
        <v>2</v>
      </c>
      <c r="D32" s="1230" t="s">
        <v>657</v>
      </c>
      <c r="E32" s="1231">
        <v>23</v>
      </c>
      <c r="F32" s="1222" t="s">
        <v>658</v>
      </c>
      <c r="G32" s="1232"/>
      <c r="H32" s="1223" t="s">
        <v>659</v>
      </c>
      <c r="I32" s="1224" t="s">
        <v>283</v>
      </c>
      <c r="J32" s="1203">
        <f>K32</f>
        <v>3327621</v>
      </c>
      <c r="K32" s="1204">
        <f t="shared" si="2"/>
        <v>3327621</v>
      </c>
      <c r="L32" s="1204">
        <v>2264390</v>
      </c>
      <c r="M32" s="1233">
        <v>2264389</v>
      </c>
      <c r="N32" s="1234">
        <f>M32</f>
        <v>2264389</v>
      </c>
      <c r="O32" s="1234"/>
      <c r="P32" s="1205">
        <f t="shared" si="3"/>
        <v>68.04828434488182</v>
      </c>
      <c r="Q32" s="1204">
        <f t="shared" si="4"/>
        <v>1063232</v>
      </c>
      <c r="R32" s="1233">
        <v>0</v>
      </c>
      <c r="S32" s="1233">
        <v>1454671</v>
      </c>
      <c r="T32" s="1233">
        <v>1063232</v>
      </c>
      <c r="U32" s="1233">
        <v>0</v>
      </c>
      <c r="V32" s="1233">
        <f>T32</f>
        <v>1063232</v>
      </c>
      <c r="W32" s="1235"/>
      <c r="X32" s="1233">
        <v>0</v>
      </c>
      <c r="Y32" s="1206">
        <f t="shared" si="5"/>
        <v>2264389</v>
      </c>
      <c r="Z32" s="1138"/>
      <c r="AA32" s="1138"/>
      <c r="AB32" s="1138"/>
      <c r="AC32" s="1138"/>
      <c r="AD32" s="1138"/>
      <c r="AE32" s="1138"/>
      <c r="AF32" s="1138"/>
      <c r="AG32" s="1138"/>
      <c r="AH32" s="1138"/>
      <c r="AI32" s="1138"/>
      <c r="AJ32" s="1138"/>
      <c r="AK32" s="1138"/>
      <c r="AL32" s="1138"/>
      <c r="AM32" s="1138"/>
      <c r="AN32" s="1138"/>
      <c r="AO32" s="1138"/>
      <c r="AP32" s="1138"/>
      <c r="AQ32" s="1138"/>
      <c r="AR32" s="1138"/>
      <c r="AS32" s="1138"/>
      <c r="AT32" s="1138"/>
      <c r="AU32" s="1138"/>
      <c r="AV32" s="1138"/>
      <c r="AW32" s="1138"/>
      <c r="AX32" s="1138"/>
      <c r="AY32" s="1138"/>
      <c r="AZ32" s="1138"/>
      <c r="BA32" s="1138"/>
      <c r="BB32" s="1138"/>
      <c r="BC32" s="1138"/>
      <c r="BD32" s="1138"/>
      <c r="BE32" s="1138"/>
      <c r="BF32" s="1138"/>
      <c r="BG32" s="1138"/>
      <c r="BH32" s="1138"/>
      <c r="BI32" s="1138"/>
      <c r="BJ32" s="1138"/>
      <c r="BK32" s="1138"/>
      <c r="BL32" s="1138"/>
      <c r="BM32" s="1138"/>
      <c r="BN32" s="1138"/>
      <c r="BO32" s="1138"/>
      <c r="BP32" s="1138"/>
      <c r="BQ32" s="1138"/>
      <c r="BR32" s="1138"/>
      <c r="BS32" s="1138"/>
      <c r="BT32" s="1138"/>
      <c r="BU32" s="1138"/>
      <c r="BV32" s="1138"/>
      <c r="BW32" s="1138"/>
      <c r="BX32" s="1138"/>
      <c r="BY32" s="1138"/>
    </row>
    <row r="33" spans="1:77" s="1237" customFormat="1" ht="52.5" customHeight="1">
      <c r="A33" s="1218">
        <v>14</v>
      </c>
      <c r="B33" s="1197" t="s">
        <v>621</v>
      </c>
      <c r="C33" s="1229">
        <v>2</v>
      </c>
      <c r="D33" s="1230" t="s">
        <v>657</v>
      </c>
      <c r="E33" s="1231">
        <v>23</v>
      </c>
      <c r="F33" s="1222" t="s">
        <v>660</v>
      </c>
      <c r="G33" s="1232"/>
      <c r="H33" s="1223" t="s">
        <v>659</v>
      </c>
      <c r="I33" s="1224" t="s">
        <v>661</v>
      </c>
      <c r="J33" s="1203">
        <f>K33</f>
        <v>411417</v>
      </c>
      <c r="K33" s="1204">
        <f t="shared" si="2"/>
        <v>411417</v>
      </c>
      <c r="L33" s="1204">
        <v>308563</v>
      </c>
      <c r="M33" s="1233">
        <v>308563</v>
      </c>
      <c r="N33" s="1234">
        <f>M33</f>
        <v>308563</v>
      </c>
      <c r="O33" s="1234"/>
      <c r="P33" s="1205">
        <f t="shared" si="3"/>
        <v>75.00006076559792</v>
      </c>
      <c r="Q33" s="1204">
        <f t="shared" si="4"/>
        <v>102854</v>
      </c>
      <c r="R33" s="1233">
        <v>0</v>
      </c>
      <c r="S33" s="1233">
        <v>102854</v>
      </c>
      <c r="T33" s="1233">
        <v>102854</v>
      </c>
      <c r="U33" s="1233">
        <v>0</v>
      </c>
      <c r="V33" s="1233">
        <f>T33</f>
        <v>102854</v>
      </c>
      <c r="W33" s="1235"/>
      <c r="X33" s="1233">
        <v>0</v>
      </c>
      <c r="Y33" s="1206">
        <f t="shared" si="5"/>
        <v>308563</v>
      </c>
      <c r="Z33" s="1236"/>
      <c r="AA33" s="1236"/>
      <c r="AB33" s="1236"/>
      <c r="AC33" s="1236"/>
      <c r="AD33" s="1236"/>
      <c r="AE33" s="1236"/>
      <c r="AF33" s="1236"/>
      <c r="AG33" s="1236"/>
      <c r="AH33" s="1236"/>
      <c r="AI33" s="1236"/>
      <c r="AJ33" s="1236"/>
      <c r="AK33" s="1236"/>
      <c r="AL33" s="1236"/>
      <c r="AM33" s="1236"/>
      <c r="AN33" s="1236"/>
      <c r="AO33" s="1236"/>
      <c r="AP33" s="1236"/>
      <c r="AQ33" s="1236"/>
      <c r="AR33" s="1236"/>
      <c r="AS33" s="1236"/>
      <c r="AT33" s="1236"/>
      <c r="AU33" s="1236"/>
      <c r="AV33" s="1236"/>
      <c r="AW33" s="1236"/>
      <c r="AX33" s="1236"/>
      <c r="AY33" s="1236"/>
      <c r="AZ33" s="1236"/>
      <c r="BA33" s="1236"/>
      <c r="BB33" s="1236"/>
      <c r="BC33" s="1236"/>
      <c r="BD33" s="1236"/>
      <c r="BE33" s="1236"/>
      <c r="BF33" s="1236"/>
      <c r="BG33" s="1236"/>
      <c r="BH33" s="1236"/>
      <c r="BI33" s="1236"/>
      <c r="BJ33" s="1236"/>
      <c r="BK33" s="1236"/>
      <c r="BL33" s="1236"/>
      <c r="BM33" s="1236"/>
      <c r="BN33" s="1236"/>
      <c r="BO33" s="1236"/>
      <c r="BP33" s="1236"/>
      <c r="BQ33" s="1236"/>
      <c r="BR33" s="1236"/>
      <c r="BS33" s="1236"/>
      <c r="BT33" s="1236"/>
      <c r="BU33" s="1236"/>
      <c r="BV33" s="1236"/>
      <c r="BW33" s="1236"/>
      <c r="BX33" s="1236"/>
      <c r="BY33" s="1236"/>
    </row>
    <row r="34" spans="1:77" ht="51.75" customHeight="1">
      <c r="A34" s="1218">
        <v>15</v>
      </c>
      <c r="B34" s="1220" t="s">
        <v>621</v>
      </c>
      <c r="C34" s="1198">
        <v>2</v>
      </c>
      <c r="D34" s="1238" t="s">
        <v>662</v>
      </c>
      <c r="E34" s="1239">
        <v>24</v>
      </c>
      <c r="F34" s="1222" t="s">
        <v>663</v>
      </c>
      <c r="G34" s="1232"/>
      <c r="H34" s="1232" t="s">
        <v>656</v>
      </c>
      <c r="I34" s="1224">
        <v>85332</v>
      </c>
      <c r="J34" s="1203">
        <f>M34+Q34</f>
        <v>984411</v>
      </c>
      <c r="K34" s="1204">
        <f t="shared" si="2"/>
        <v>984411</v>
      </c>
      <c r="L34" s="1204">
        <v>738308</v>
      </c>
      <c r="M34" s="1233">
        <v>738308</v>
      </c>
      <c r="N34" s="1234">
        <f>M34</f>
        <v>738308</v>
      </c>
      <c r="O34" s="1234"/>
      <c r="P34" s="1205">
        <f t="shared" si="3"/>
        <v>74.99997460410337</v>
      </c>
      <c r="Q34" s="1204">
        <f t="shared" si="4"/>
        <v>246103</v>
      </c>
      <c r="R34" s="1233">
        <v>0</v>
      </c>
      <c r="S34" s="1233">
        <v>246103</v>
      </c>
      <c r="T34" s="1233">
        <v>246103</v>
      </c>
      <c r="U34" s="1233">
        <v>0</v>
      </c>
      <c r="V34" s="1233">
        <f>T34</f>
        <v>246103</v>
      </c>
      <c r="W34" s="1233"/>
      <c r="X34" s="1233">
        <v>0</v>
      </c>
      <c r="Y34" s="1206">
        <f t="shared" si="5"/>
        <v>738308</v>
      </c>
      <c r="Z34" s="1138"/>
      <c r="AA34" s="1138"/>
      <c r="AB34" s="1138"/>
      <c r="AC34" s="1138"/>
      <c r="AD34" s="1138"/>
      <c r="AE34" s="1138"/>
      <c r="AF34" s="1138"/>
      <c r="AG34" s="1138"/>
      <c r="AH34" s="1138"/>
      <c r="AI34" s="1138"/>
      <c r="AJ34" s="1138"/>
      <c r="AK34" s="1138"/>
      <c r="AL34" s="1138"/>
      <c r="AM34" s="1138"/>
      <c r="AN34" s="1138"/>
      <c r="AO34" s="1138"/>
      <c r="AP34" s="1138"/>
      <c r="AQ34" s="1138"/>
      <c r="AR34" s="1138"/>
      <c r="AS34" s="1138"/>
      <c r="AT34" s="1138"/>
      <c r="AU34" s="1138"/>
      <c r="AV34" s="1138"/>
      <c r="AW34" s="1138"/>
      <c r="AX34" s="1138"/>
      <c r="AY34" s="1138"/>
      <c r="AZ34" s="1138"/>
      <c r="BA34" s="1138"/>
      <c r="BB34" s="1138"/>
      <c r="BC34" s="1138"/>
      <c r="BD34" s="1138"/>
      <c r="BE34" s="1138"/>
      <c r="BF34" s="1138"/>
      <c r="BG34" s="1138"/>
      <c r="BH34" s="1138"/>
      <c r="BI34" s="1138"/>
      <c r="BJ34" s="1138"/>
      <c r="BK34" s="1138"/>
      <c r="BL34" s="1138"/>
      <c r="BM34" s="1138"/>
      <c r="BN34" s="1138"/>
      <c r="BO34" s="1138"/>
      <c r="BP34" s="1138"/>
      <c r="BQ34" s="1138"/>
      <c r="BR34" s="1138"/>
      <c r="BS34" s="1138"/>
      <c r="BT34" s="1138"/>
      <c r="BU34" s="1138"/>
      <c r="BV34" s="1138"/>
      <c r="BW34" s="1138"/>
      <c r="BX34" s="1138"/>
      <c r="BY34" s="1138"/>
    </row>
    <row r="35" spans="1:77" ht="52.5" customHeight="1">
      <c r="A35" s="1218">
        <v>16</v>
      </c>
      <c r="B35" s="1220" t="s">
        <v>621</v>
      </c>
      <c r="C35" s="1198">
        <v>2</v>
      </c>
      <c r="D35" s="1238" t="s">
        <v>664</v>
      </c>
      <c r="E35" s="1239">
        <v>24</v>
      </c>
      <c r="F35" s="1222" t="s">
        <v>665</v>
      </c>
      <c r="G35" s="1232"/>
      <c r="H35" s="1232" t="s">
        <v>656</v>
      </c>
      <c r="I35" s="1224">
        <v>85332</v>
      </c>
      <c r="J35" s="1203">
        <f>M35+Q35</f>
        <v>1118946</v>
      </c>
      <c r="K35" s="1204">
        <f t="shared" si="2"/>
        <v>1118946</v>
      </c>
      <c r="L35" s="1204">
        <v>839210</v>
      </c>
      <c r="M35" s="1233">
        <v>839210</v>
      </c>
      <c r="N35" s="1234">
        <f>M35</f>
        <v>839210</v>
      </c>
      <c r="O35" s="1234"/>
      <c r="P35" s="1205">
        <f t="shared" si="3"/>
        <v>75.00004468490883</v>
      </c>
      <c r="Q35" s="1204">
        <f t="shared" si="4"/>
        <v>279736</v>
      </c>
      <c r="R35" s="1233">
        <v>0</v>
      </c>
      <c r="S35" s="1233">
        <v>279736</v>
      </c>
      <c r="T35" s="1233">
        <v>279736</v>
      </c>
      <c r="U35" s="1233">
        <v>0</v>
      </c>
      <c r="V35" s="1233">
        <f>T35</f>
        <v>279736</v>
      </c>
      <c r="W35" s="1233"/>
      <c r="X35" s="1233">
        <v>0</v>
      </c>
      <c r="Y35" s="1206">
        <f t="shared" si="5"/>
        <v>839210</v>
      </c>
      <c r="Z35" s="1138"/>
      <c r="AA35" s="1138"/>
      <c r="AB35" s="1138"/>
      <c r="AC35" s="1138"/>
      <c r="AD35" s="1138"/>
      <c r="AE35" s="1138"/>
      <c r="AF35" s="1138"/>
      <c r="AG35" s="1138"/>
      <c r="AH35" s="1138"/>
      <c r="AI35" s="1138"/>
      <c r="AJ35" s="1138"/>
      <c r="AK35" s="1138"/>
      <c r="AL35" s="1138"/>
      <c r="AM35" s="1138"/>
      <c r="AN35" s="1138"/>
      <c r="AO35" s="1138"/>
      <c r="AP35" s="1138"/>
      <c r="AQ35" s="1138"/>
      <c r="AR35" s="1138"/>
      <c r="AS35" s="1138"/>
      <c r="AT35" s="1138"/>
      <c r="AU35" s="1138"/>
      <c r="AV35" s="1138"/>
      <c r="AW35" s="1138"/>
      <c r="AX35" s="1138"/>
      <c r="AY35" s="1138"/>
      <c r="AZ35" s="1138"/>
      <c r="BA35" s="1138"/>
      <c r="BB35" s="1138"/>
      <c r="BC35" s="1138"/>
      <c r="BD35" s="1138"/>
      <c r="BE35" s="1138"/>
      <c r="BF35" s="1138"/>
      <c r="BG35" s="1138"/>
      <c r="BH35" s="1138"/>
      <c r="BI35" s="1138"/>
      <c r="BJ35" s="1138"/>
      <c r="BK35" s="1138"/>
      <c r="BL35" s="1138"/>
      <c r="BM35" s="1138"/>
      <c r="BN35" s="1138"/>
      <c r="BO35" s="1138"/>
      <c r="BP35" s="1138"/>
      <c r="BQ35" s="1138"/>
      <c r="BR35" s="1138"/>
      <c r="BS35" s="1138"/>
      <c r="BT35" s="1138"/>
      <c r="BU35" s="1138"/>
      <c r="BV35" s="1138"/>
      <c r="BW35" s="1138"/>
      <c r="BX35" s="1138"/>
      <c r="BY35" s="1138"/>
    </row>
    <row r="36" spans="1:77" ht="52.5" customHeight="1">
      <c r="A36" s="1218">
        <v>17</v>
      </c>
      <c r="B36" s="1220" t="s">
        <v>621</v>
      </c>
      <c r="C36" s="1198">
        <v>2</v>
      </c>
      <c r="D36" s="1238" t="s">
        <v>666</v>
      </c>
      <c r="E36" s="1239">
        <v>24</v>
      </c>
      <c r="F36" s="1222" t="s">
        <v>533</v>
      </c>
      <c r="G36" s="1232"/>
      <c r="H36" s="1232" t="s">
        <v>659</v>
      </c>
      <c r="I36" s="1224">
        <v>15011</v>
      </c>
      <c r="J36" s="1203">
        <f>K36</f>
        <v>2806316</v>
      </c>
      <c r="K36" s="1204">
        <f t="shared" si="2"/>
        <v>2806316</v>
      </c>
      <c r="L36" s="1204">
        <v>2104737</v>
      </c>
      <c r="M36" s="1233">
        <v>2104737</v>
      </c>
      <c r="N36" s="1234"/>
      <c r="O36" s="1234"/>
      <c r="P36" s="1205">
        <f t="shared" si="3"/>
        <v>75</v>
      </c>
      <c r="Q36" s="1204">
        <f t="shared" si="4"/>
        <v>701579</v>
      </c>
      <c r="R36" s="1233">
        <v>0</v>
      </c>
      <c r="S36" s="1233">
        <v>701579</v>
      </c>
      <c r="T36" s="1233">
        <v>701579</v>
      </c>
      <c r="U36" s="1233">
        <v>0</v>
      </c>
      <c r="V36" s="1233"/>
      <c r="W36" s="1233"/>
      <c r="X36" s="1233">
        <v>0</v>
      </c>
      <c r="Y36" s="1206">
        <v>0</v>
      </c>
      <c r="Z36" s="1138"/>
      <c r="AA36" s="1138"/>
      <c r="AB36" s="1138"/>
      <c r="AC36" s="1138"/>
      <c r="AD36" s="1138"/>
      <c r="AE36" s="1138"/>
      <c r="AF36" s="1138"/>
      <c r="AG36" s="1138"/>
      <c r="AH36" s="1138"/>
      <c r="AI36" s="1138"/>
      <c r="AJ36" s="1138"/>
      <c r="AK36" s="1138"/>
      <c r="AL36" s="1138"/>
      <c r="AM36" s="1138"/>
      <c r="AN36" s="1138"/>
      <c r="AO36" s="1138"/>
      <c r="AP36" s="1138"/>
      <c r="AQ36" s="1138"/>
      <c r="AR36" s="1138"/>
      <c r="AS36" s="1138"/>
      <c r="AT36" s="1138"/>
      <c r="AU36" s="1138"/>
      <c r="AV36" s="1138"/>
      <c r="AW36" s="1138"/>
      <c r="AX36" s="1138"/>
      <c r="AY36" s="1138"/>
      <c r="AZ36" s="1138"/>
      <c r="BA36" s="1138"/>
      <c r="BB36" s="1138"/>
      <c r="BC36" s="1138"/>
      <c r="BD36" s="1138"/>
      <c r="BE36" s="1138"/>
      <c r="BF36" s="1138"/>
      <c r="BG36" s="1138"/>
      <c r="BH36" s="1138"/>
      <c r="BI36" s="1138"/>
      <c r="BJ36" s="1138"/>
      <c r="BK36" s="1138"/>
      <c r="BL36" s="1138"/>
      <c r="BM36" s="1138"/>
      <c r="BN36" s="1138"/>
      <c r="BO36" s="1138"/>
      <c r="BP36" s="1138"/>
      <c r="BQ36" s="1138"/>
      <c r="BR36" s="1138"/>
      <c r="BS36" s="1138"/>
      <c r="BT36" s="1138"/>
      <c r="BU36" s="1138"/>
      <c r="BV36" s="1138"/>
      <c r="BW36" s="1138"/>
      <c r="BX36" s="1138"/>
      <c r="BY36" s="1138"/>
    </row>
    <row r="37" spans="1:77" ht="52.5" customHeight="1">
      <c r="A37" s="1218">
        <v>18</v>
      </c>
      <c r="B37" s="1220" t="s">
        <v>621</v>
      </c>
      <c r="C37" s="1198">
        <v>2</v>
      </c>
      <c r="D37" s="1238" t="s">
        <v>667</v>
      </c>
      <c r="E37" s="1239">
        <v>24</v>
      </c>
      <c r="F37" s="1222" t="s">
        <v>668</v>
      </c>
      <c r="G37" s="1232"/>
      <c r="H37" s="1232" t="s">
        <v>659</v>
      </c>
      <c r="I37" s="1224">
        <v>15011</v>
      </c>
      <c r="J37" s="1203">
        <f>M37+Q37</f>
        <v>2372344</v>
      </c>
      <c r="K37" s="1204">
        <f t="shared" si="2"/>
        <v>2372344</v>
      </c>
      <c r="L37" s="1204">
        <v>1779258</v>
      </c>
      <c r="M37" s="1233">
        <v>1779258</v>
      </c>
      <c r="N37" s="1234">
        <f>M37</f>
        <v>1779258</v>
      </c>
      <c r="O37" s="1234"/>
      <c r="P37" s="1205">
        <f>M37/K37*100</f>
        <v>75</v>
      </c>
      <c r="Q37" s="1204">
        <f t="shared" si="4"/>
        <v>593086</v>
      </c>
      <c r="R37" s="1233">
        <v>0</v>
      </c>
      <c r="S37" s="1233">
        <v>593086</v>
      </c>
      <c r="T37" s="1233">
        <v>593086</v>
      </c>
      <c r="U37" s="1233">
        <v>0</v>
      </c>
      <c r="V37" s="1233">
        <f>T37</f>
        <v>593086</v>
      </c>
      <c r="W37" s="1233"/>
      <c r="X37" s="1233">
        <v>0</v>
      </c>
      <c r="Y37" s="1206">
        <f>M37</f>
        <v>1779258</v>
      </c>
      <c r="Z37" s="1138"/>
      <c r="AA37" s="1138"/>
      <c r="AB37" s="1138"/>
      <c r="AC37" s="1138"/>
      <c r="AD37" s="1138"/>
      <c r="AE37" s="1138"/>
      <c r="AF37" s="1138"/>
      <c r="AG37" s="1138"/>
      <c r="AH37" s="1138"/>
      <c r="AI37" s="1138"/>
      <c r="AJ37" s="1138"/>
      <c r="AK37" s="1138"/>
      <c r="AL37" s="1138"/>
      <c r="AM37" s="1138"/>
      <c r="AN37" s="1138"/>
      <c r="AO37" s="1138"/>
      <c r="AP37" s="1138"/>
      <c r="AQ37" s="1138"/>
      <c r="AR37" s="1138"/>
      <c r="AS37" s="1138"/>
      <c r="AT37" s="1138"/>
      <c r="AU37" s="1138"/>
      <c r="AV37" s="1138"/>
      <c r="AW37" s="1138"/>
      <c r="AX37" s="1138"/>
      <c r="AY37" s="1138"/>
      <c r="AZ37" s="1138"/>
      <c r="BA37" s="1138"/>
      <c r="BB37" s="1138"/>
      <c r="BC37" s="1138"/>
      <c r="BD37" s="1138"/>
      <c r="BE37" s="1138"/>
      <c r="BF37" s="1138"/>
      <c r="BG37" s="1138"/>
      <c r="BH37" s="1138"/>
      <c r="BI37" s="1138"/>
      <c r="BJ37" s="1138"/>
      <c r="BK37" s="1138"/>
      <c r="BL37" s="1138"/>
      <c r="BM37" s="1138"/>
      <c r="BN37" s="1138"/>
      <c r="BO37" s="1138"/>
      <c r="BP37" s="1138"/>
      <c r="BQ37" s="1138"/>
      <c r="BR37" s="1138"/>
      <c r="BS37" s="1138"/>
      <c r="BT37" s="1138"/>
      <c r="BU37" s="1138"/>
      <c r="BV37" s="1138"/>
      <c r="BW37" s="1138"/>
      <c r="BX37" s="1138"/>
      <c r="BY37" s="1138"/>
    </row>
    <row r="38" spans="1:77" ht="52.5" customHeight="1">
      <c r="A38" s="1218">
        <v>19</v>
      </c>
      <c r="B38" s="1220" t="s">
        <v>621</v>
      </c>
      <c r="C38" s="1198">
        <v>3</v>
      </c>
      <c r="D38" s="1238" t="s">
        <v>669</v>
      </c>
      <c r="E38" s="1240" t="s">
        <v>670</v>
      </c>
      <c r="F38" s="1222" t="s">
        <v>444</v>
      </c>
      <c r="G38" s="1232"/>
      <c r="H38" s="1232" t="s">
        <v>659</v>
      </c>
      <c r="I38" s="1224">
        <v>15011</v>
      </c>
      <c r="J38" s="1203">
        <f>K38</f>
        <v>1756267</v>
      </c>
      <c r="K38" s="1204">
        <f t="shared" si="2"/>
        <v>1756267</v>
      </c>
      <c r="L38" s="1205">
        <v>1317200</v>
      </c>
      <c r="M38" s="1234">
        <v>1317200</v>
      </c>
      <c r="N38" s="1234"/>
      <c r="O38" s="1234"/>
      <c r="P38" s="1205">
        <f>M38/K38*100</f>
        <v>74.99998576526235</v>
      </c>
      <c r="Q38" s="1204">
        <f t="shared" si="4"/>
        <v>439067</v>
      </c>
      <c r="R38" s="1234">
        <v>0</v>
      </c>
      <c r="S38" s="1234">
        <v>439067</v>
      </c>
      <c r="T38" s="1234">
        <v>439067</v>
      </c>
      <c r="U38" s="1234">
        <v>0</v>
      </c>
      <c r="V38" s="1234"/>
      <c r="W38" s="1234"/>
      <c r="X38" s="1234">
        <v>0</v>
      </c>
      <c r="Y38" s="1206"/>
      <c r="Z38" s="1138"/>
      <c r="AA38" s="1138"/>
      <c r="AB38" s="1138"/>
      <c r="AC38" s="1138"/>
      <c r="AD38" s="1138"/>
      <c r="AE38" s="1138"/>
      <c r="AF38" s="1138"/>
      <c r="AG38" s="1138"/>
      <c r="AH38" s="1138"/>
      <c r="AI38" s="1138"/>
      <c r="AJ38" s="1138"/>
      <c r="AK38" s="1138"/>
      <c r="AL38" s="1138"/>
      <c r="AM38" s="1138"/>
      <c r="AN38" s="1138"/>
      <c r="AO38" s="1138"/>
      <c r="AP38" s="1138"/>
      <c r="AQ38" s="1138"/>
      <c r="AR38" s="1138"/>
      <c r="AS38" s="1138"/>
      <c r="AT38" s="1138"/>
      <c r="AU38" s="1138"/>
      <c r="AV38" s="1138"/>
      <c r="AW38" s="1138"/>
      <c r="AX38" s="1138"/>
      <c r="AY38" s="1138"/>
      <c r="AZ38" s="1138"/>
      <c r="BA38" s="1138"/>
      <c r="BB38" s="1138"/>
      <c r="BC38" s="1138"/>
      <c r="BD38" s="1138"/>
      <c r="BE38" s="1138"/>
      <c r="BF38" s="1138"/>
      <c r="BG38" s="1138"/>
      <c r="BH38" s="1138"/>
      <c r="BI38" s="1138"/>
      <c r="BJ38" s="1138"/>
      <c r="BK38" s="1138"/>
      <c r="BL38" s="1138"/>
      <c r="BM38" s="1138"/>
      <c r="BN38" s="1138"/>
      <c r="BO38" s="1138"/>
      <c r="BP38" s="1138"/>
      <c r="BQ38" s="1138"/>
      <c r="BR38" s="1138"/>
      <c r="BS38" s="1138"/>
      <c r="BT38" s="1138"/>
      <c r="BU38" s="1138"/>
      <c r="BV38" s="1138"/>
      <c r="BW38" s="1138"/>
      <c r="BX38" s="1138"/>
      <c r="BY38" s="1138"/>
    </row>
    <row r="39" spans="1:77" ht="52.5" customHeight="1">
      <c r="A39" s="1218">
        <v>20</v>
      </c>
      <c r="B39" s="1220" t="s">
        <v>621</v>
      </c>
      <c r="C39" s="1198">
        <v>4</v>
      </c>
      <c r="D39" s="1238" t="s">
        <v>671</v>
      </c>
      <c r="E39" s="1241">
        <v>411</v>
      </c>
      <c r="F39" s="1222" t="s">
        <v>672</v>
      </c>
      <c r="G39" s="1232"/>
      <c r="H39" s="1232" t="s">
        <v>659</v>
      </c>
      <c r="I39" s="1224">
        <v>75018</v>
      </c>
      <c r="J39" s="1203">
        <f>K39</f>
        <v>552766</v>
      </c>
      <c r="K39" s="1204">
        <f t="shared" si="2"/>
        <v>552766</v>
      </c>
      <c r="L39" s="1204">
        <v>414574</v>
      </c>
      <c r="M39" s="1233">
        <v>414574</v>
      </c>
      <c r="N39" s="1233">
        <f>M39</f>
        <v>414574</v>
      </c>
      <c r="O39" s="1233"/>
      <c r="P39" s="1205">
        <f>M39/K39*100</f>
        <v>74.99990954581143</v>
      </c>
      <c r="Q39" s="1204">
        <f t="shared" si="4"/>
        <v>138192</v>
      </c>
      <c r="R39" s="1233">
        <v>138192</v>
      </c>
      <c r="S39" s="1233">
        <v>0</v>
      </c>
      <c r="T39" s="1233">
        <v>0</v>
      </c>
      <c r="U39" s="1233">
        <v>0</v>
      </c>
      <c r="V39" s="1233">
        <f>R39</f>
        <v>138192</v>
      </c>
      <c r="W39" s="1233"/>
      <c r="X39" s="1233">
        <v>0</v>
      </c>
      <c r="Y39" s="1228">
        <f>M39</f>
        <v>414574</v>
      </c>
      <c r="Z39" s="1138"/>
      <c r="AA39" s="1138"/>
      <c r="AB39" s="1138"/>
      <c r="AC39" s="1138"/>
      <c r="AD39" s="1138"/>
      <c r="AE39" s="1138"/>
      <c r="AF39" s="1138"/>
      <c r="AG39" s="1138"/>
      <c r="AH39" s="1138"/>
      <c r="AI39" s="1138"/>
      <c r="AJ39" s="1138"/>
      <c r="AK39" s="1138"/>
      <c r="AL39" s="1138"/>
      <c r="AM39" s="1138"/>
      <c r="AN39" s="1138"/>
      <c r="AO39" s="1138"/>
      <c r="AP39" s="1138"/>
      <c r="AQ39" s="1138"/>
      <c r="AR39" s="1138"/>
      <c r="AS39" s="1138"/>
      <c r="AT39" s="1138"/>
      <c r="AU39" s="1138"/>
      <c r="AV39" s="1138"/>
      <c r="AW39" s="1138"/>
      <c r="AX39" s="1138"/>
      <c r="AY39" s="1138"/>
      <c r="AZ39" s="1138"/>
      <c r="BA39" s="1138"/>
      <c r="BB39" s="1138"/>
      <c r="BC39" s="1138"/>
      <c r="BD39" s="1138"/>
      <c r="BE39" s="1138"/>
      <c r="BF39" s="1138"/>
      <c r="BG39" s="1138"/>
      <c r="BH39" s="1138"/>
      <c r="BI39" s="1138"/>
      <c r="BJ39" s="1138"/>
      <c r="BK39" s="1138"/>
      <c r="BL39" s="1138"/>
      <c r="BM39" s="1138"/>
      <c r="BN39" s="1138"/>
      <c r="BO39" s="1138"/>
      <c r="BP39" s="1138"/>
      <c r="BQ39" s="1138"/>
      <c r="BR39" s="1138"/>
      <c r="BS39" s="1138"/>
      <c r="BT39" s="1138"/>
      <c r="BU39" s="1138"/>
      <c r="BV39" s="1138"/>
      <c r="BW39" s="1138"/>
      <c r="BX39" s="1138"/>
      <c r="BY39" s="1138"/>
    </row>
    <row r="40" spans="1:77" ht="52.5" customHeight="1">
      <c r="A40" s="1242">
        <v>21</v>
      </c>
      <c r="B40" s="1220" t="s">
        <v>621</v>
      </c>
      <c r="C40" s="1198">
        <v>4</v>
      </c>
      <c r="D40" s="1238" t="s">
        <v>673</v>
      </c>
      <c r="E40" s="1241">
        <v>411</v>
      </c>
      <c r="F40" s="1243" t="s">
        <v>674</v>
      </c>
      <c r="G40" s="1223"/>
      <c r="H40" s="1223" t="s">
        <v>659</v>
      </c>
      <c r="I40" s="1244">
        <v>75018</v>
      </c>
      <c r="J40" s="1245">
        <f>M40/0.75</f>
        <v>160500</v>
      </c>
      <c r="K40" s="1205">
        <f t="shared" si="2"/>
        <v>160500</v>
      </c>
      <c r="L40" s="1205">
        <v>120375</v>
      </c>
      <c r="M40" s="1234">
        <v>120375</v>
      </c>
      <c r="N40" s="1234">
        <f>M40-O40</f>
        <v>24375</v>
      </c>
      <c r="O40" s="1234">
        <v>96000</v>
      </c>
      <c r="P40" s="1205">
        <f>M40/K40*100</f>
        <v>75</v>
      </c>
      <c r="Q40" s="1205">
        <f t="shared" si="4"/>
        <v>40125</v>
      </c>
      <c r="R40" s="1234">
        <v>40125</v>
      </c>
      <c r="S40" s="1234">
        <v>0</v>
      </c>
      <c r="T40" s="1234">
        <v>0</v>
      </c>
      <c r="U40" s="1234">
        <v>0</v>
      </c>
      <c r="V40" s="1234">
        <f>R40-W40</f>
        <v>8125</v>
      </c>
      <c r="W40" s="1234">
        <v>32000</v>
      </c>
      <c r="X40" s="1234">
        <v>0</v>
      </c>
      <c r="Y40" s="1246">
        <f>M40</f>
        <v>120375</v>
      </c>
      <c r="Z40" s="1138"/>
      <c r="AA40" s="1138"/>
      <c r="AB40" s="1138"/>
      <c r="AC40" s="1138"/>
      <c r="AD40" s="1138"/>
      <c r="AE40" s="1138"/>
      <c r="AF40" s="1138"/>
      <c r="AG40" s="1138"/>
      <c r="AH40" s="1138"/>
      <c r="AI40" s="1138"/>
      <c r="AJ40" s="1138"/>
      <c r="AK40" s="1138"/>
      <c r="AL40" s="1138"/>
      <c r="AM40" s="1138"/>
      <c r="AN40" s="1138"/>
      <c r="AO40" s="1138"/>
      <c r="AP40" s="1138"/>
      <c r="AQ40" s="1138"/>
      <c r="AR40" s="1138"/>
      <c r="AS40" s="1138"/>
      <c r="AT40" s="1138"/>
      <c r="AU40" s="1138"/>
      <c r="AV40" s="1138"/>
      <c r="AW40" s="1138"/>
      <c r="AX40" s="1138"/>
      <c r="AY40" s="1138"/>
      <c r="AZ40" s="1138"/>
      <c r="BA40" s="1138"/>
      <c r="BB40" s="1138"/>
      <c r="BC40" s="1138"/>
      <c r="BD40" s="1138"/>
      <c r="BE40" s="1138"/>
      <c r="BF40" s="1138"/>
      <c r="BG40" s="1138"/>
      <c r="BH40" s="1138"/>
      <c r="BI40" s="1138"/>
      <c r="BJ40" s="1138"/>
      <c r="BK40" s="1138"/>
      <c r="BL40" s="1138"/>
      <c r="BM40" s="1138"/>
      <c r="BN40" s="1138"/>
      <c r="BO40" s="1138"/>
      <c r="BP40" s="1138"/>
      <c r="BQ40" s="1138"/>
      <c r="BR40" s="1138"/>
      <c r="BS40" s="1138"/>
      <c r="BT40" s="1138"/>
      <c r="BU40" s="1138"/>
      <c r="BV40" s="1138"/>
      <c r="BW40" s="1138"/>
      <c r="BX40" s="1138"/>
      <c r="BY40" s="1138"/>
    </row>
    <row r="41" spans="1:77" ht="52.5" customHeight="1">
      <c r="A41" s="1242">
        <v>22</v>
      </c>
      <c r="B41" s="1220" t="s">
        <v>621</v>
      </c>
      <c r="C41" s="1198">
        <v>4</v>
      </c>
      <c r="D41" s="1238" t="s">
        <v>673</v>
      </c>
      <c r="E41" s="1247" t="s">
        <v>675</v>
      </c>
      <c r="F41" s="1222" t="s">
        <v>674</v>
      </c>
      <c r="G41" s="1232"/>
      <c r="H41" s="1232" t="s">
        <v>656</v>
      </c>
      <c r="I41" s="1248" t="s">
        <v>278</v>
      </c>
      <c r="J41" s="1203">
        <f>K41</f>
        <v>165567</v>
      </c>
      <c r="K41" s="1204">
        <f t="shared" si="2"/>
        <v>165567</v>
      </c>
      <c r="L41" s="1204">
        <v>0</v>
      </c>
      <c r="M41" s="1233">
        <v>0</v>
      </c>
      <c r="N41" s="1233"/>
      <c r="O41" s="1233"/>
      <c r="P41" s="1204">
        <v>100</v>
      </c>
      <c r="Q41" s="1204">
        <f t="shared" si="4"/>
        <v>165567</v>
      </c>
      <c r="R41" s="1233">
        <v>165567</v>
      </c>
      <c r="S41" s="1233">
        <v>0</v>
      </c>
      <c r="T41" s="1233">
        <v>0</v>
      </c>
      <c r="U41" s="1233">
        <v>0</v>
      </c>
      <c r="V41" s="1227"/>
      <c r="W41" s="1227"/>
      <c r="X41" s="1227">
        <v>0</v>
      </c>
      <c r="Y41" s="1228">
        <f>M41</f>
        <v>0</v>
      </c>
      <c r="Z41" s="1138"/>
      <c r="AA41" s="1138"/>
      <c r="AB41" s="1138"/>
      <c r="AC41" s="1138"/>
      <c r="AD41" s="1138"/>
      <c r="AE41" s="1138"/>
      <c r="AF41" s="1138"/>
      <c r="AG41" s="1138"/>
      <c r="AH41" s="1138"/>
      <c r="AI41" s="1138"/>
      <c r="AJ41" s="1138"/>
      <c r="AK41" s="1138"/>
      <c r="AL41" s="1138"/>
      <c r="AM41" s="1138"/>
      <c r="AN41" s="1138"/>
      <c r="AO41" s="1138"/>
      <c r="AP41" s="1138"/>
      <c r="AQ41" s="1138"/>
      <c r="AR41" s="1138"/>
      <c r="AS41" s="1138"/>
      <c r="AT41" s="1138"/>
      <c r="AU41" s="1138"/>
      <c r="AV41" s="1138"/>
      <c r="AW41" s="1138"/>
      <c r="AX41" s="1138"/>
      <c r="AY41" s="1138"/>
      <c r="AZ41" s="1138"/>
      <c r="BA41" s="1138"/>
      <c r="BB41" s="1138"/>
      <c r="BC41" s="1138"/>
      <c r="BD41" s="1138"/>
      <c r="BE41" s="1138"/>
      <c r="BF41" s="1138"/>
      <c r="BG41" s="1138"/>
      <c r="BH41" s="1138"/>
      <c r="BI41" s="1138"/>
      <c r="BJ41" s="1138"/>
      <c r="BK41" s="1138"/>
      <c r="BL41" s="1138"/>
      <c r="BM41" s="1138"/>
      <c r="BN41" s="1138"/>
      <c r="BO41" s="1138"/>
      <c r="BP41" s="1138"/>
      <c r="BQ41" s="1138"/>
      <c r="BR41" s="1138"/>
      <c r="BS41" s="1138"/>
      <c r="BT41" s="1138"/>
      <c r="BU41" s="1138"/>
      <c r="BV41" s="1138"/>
      <c r="BW41" s="1138"/>
      <c r="BX41" s="1138"/>
      <c r="BY41" s="1138"/>
    </row>
    <row r="42" spans="1:77" ht="52.5" customHeight="1" thickBot="1">
      <c r="A42" s="1242">
        <v>23</v>
      </c>
      <c r="B42" s="1220" t="s">
        <v>621</v>
      </c>
      <c r="C42" s="1198">
        <v>4</v>
      </c>
      <c r="D42" s="1238" t="s">
        <v>676</v>
      </c>
      <c r="E42" s="1249" t="s">
        <v>677</v>
      </c>
      <c r="F42" s="1250" t="s">
        <v>678</v>
      </c>
      <c r="G42" s="1251"/>
      <c r="H42" s="1252" t="s">
        <v>659</v>
      </c>
      <c r="I42" s="1253" t="s">
        <v>207</v>
      </c>
      <c r="J42" s="1254">
        <f>M42/0.75</f>
        <v>152772</v>
      </c>
      <c r="K42" s="1255">
        <f t="shared" si="2"/>
        <v>152772</v>
      </c>
      <c r="L42" s="1255">
        <v>114579</v>
      </c>
      <c r="M42" s="1256">
        <v>114579</v>
      </c>
      <c r="N42" s="1256"/>
      <c r="O42" s="1256"/>
      <c r="P42" s="1255">
        <f>M42/K42*100</f>
        <v>75</v>
      </c>
      <c r="Q42" s="1255">
        <f t="shared" si="4"/>
        <v>38193</v>
      </c>
      <c r="R42" s="1256">
        <v>38193</v>
      </c>
      <c r="S42" s="1256">
        <v>0</v>
      </c>
      <c r="T42" s="1256">
        <v>0</v>
      </c>
      <c r="U42" s="1256">
        <v>0</v>
      </c>
      <c r="V42" s="1234"/>
      <c r="W42" s="1234"/>
      <c r="X42" s="1234">
        <v>0</v>
      </c>
      <c r="Y42" s="1246">
        <f>M42</f>
        <v>114579</v>
      </c>
      <c r="Z42" s="1138"/>
      <c r="AA42" s="1138"/>
      <c r="AB42" s="1138"/>
      <c r="AC42" s="1138"/>
      <c r="AD42" s="1138"/>
      <c r="AE42" s="1138"/>
      <c r="AF42" s="1138"/>
      <c r="AG42" s="1138"/>
      <c r="AH42" s="1138"/>
      <c r="AI42" s="1138"/>
      <c r="AJ42" s="1138"/>
      <c r="AK42" s="1138"/>
      <c r="AL42" s="1138"/>
      <c r="AM42" s="1138"/>
      <c r="AN42" s="1138"/>
      <c r="AO42" s="1138"/>
      <c r="AP42" s="1138"/>
      <c r="AQ42" s="1138"/>
      <c r="AR42" s="1138"/>
      <c r="AS42" s="1138"/>
      <c r="AT42" s="1138"/>
      <c r="AU42" s="1138"/>
      <c r="AV42" s="1138"/>
      <c r="AW42" s="1138"/>
      <c r="AX42" s="1138"/>
      <c r="AY42" s="1138"/>
      <c r="AZ42" s="1138"/>
      <c r="BA42" s="1138"/>
      <c r="BB42" s="1138"/>
      <c r="BC42" s="1138"/>
      <c r="BD42" s="1138"/>
      <c r="BE42" s="1138"/>
      <c r="BF42" s="1138"/>
      <c r="BG42" s="1138"/>
      <c r="BH42" s="1138"/>
      <c r="BI42" s="1138"/>
      <c r="BJ42" s="1138"/>
      <c r="BK42" s="1138"/>
      <c r="BL42" s="1138"/>
      <c r="BM42" s="1138"/>
      <c r="BN42" s="1138"/>
      <c r="BO42" s="1138"/>
      <c r="BP42" s="1138"/>
      <c r="BQ42" s="1138"/>
      <c r="BR42" s="1138"/>
      <c r="BS42" s="1138"/>
      <c r="BT42" s="1138"/>
      <c r="BU42" s="1138"/>
      <c r="BV42" s="1138"/>
      <c r="BW42" s="1138"/>
      <c r="BX42" s="1138"/>
      <c r="BY42" s="1138"/>
    </row>
    <row r="43" spans="1:77" ht="16.5" thickBot="1">
      <c r="A43" s="1257"/>
      <c r="B43" s="1258"/>
      <c r="C43" s="1259"/>
      <c r="D43" s="1260"/>
      <c r="E43" s="1261"/>
      <c r="F43" s="1262"/>
      <c r="G43" s="1262"/>
      <c r="H43" s="1262" t="s">
        <v>568</v>
      </c>
      <c r="I43" s="1263"/>
      <c r="J43" s="1264">
        <f aca="true" t="shared" si="6" ref="J43:O43">SUM(J20:J42)</f>
        <v>36790772</v>
      </c>
      <c r="K43" s="1264">
        <f t="shared" si="6"/>
        <v>36790772</v>
      </c>
      <c r="L43" s="1264">
        <f t="shared" si="6"/>
        <v>11145548</v>
      </c>
      <c r="M43" s="1264">
        <f t="shared" si="6"/>
        <v>26919120</v>
      </c>
      <c r="N43" s="1264">
        <f t="shared" si="6"/>
        <v>7513031</v>
      </c>
      <c r="O43" s="1264">
        <f t="shared" si="6"/>
        <v>15290800</v>
      </c>
      <c r="P43" s="1264"/>
      <c r="Q43" s="1264">
        <f aca="true" t="shared" si="7" ref="Q43:W43">SUM(Q20:Q42)</f>
        <v>9871652</v>
      </c>
      <c r="R43" s="1264">
        <f t="shared" si="7"/>
        <v>5909543</v>
      </c>
      <c r="S43" s="1264">
        <f>SUM(S20:S42)</f>
        <v>4198548</v>
      </c>
      <c r="T43" s="1264">
        <f t="shared" si="7"/>
        <v>3934109</v>
      </c>
      <c r="U43" s="1264">
        <f t="shared" si="7"/>
        <v>28000</v>
      </c>
      <c r="V43" s="1264">
        <f t="shared" si="7"/>
        <v>2812780</v>
      </c>
      <c r="W43" s="1264">
        <f t="shared" si="7"/>
        <v>5228113</v>
      </c>
      <c r="X43" s="1265"/>
      <c r="Y43" s="1266"/>
      <c r="Z43" s="1138"/>
      <c r="AA43" s="1138"/>
      <c r="AB43" s="1138"/>
      <c r="AC43" s="1138"/>
      <c r="AD43" s="1138"/>
      <c r="AE43" s="1138"/>
      <c r="AF43" s="1138"/>
      <c r="AG43" s="1138"/>
      <c r="AH43" s="1138"/>
      <c r="AI43" s="1138"/>
      <c r="AJ43" s="1138"/>
      <c r="AK43" s="1138"/>
      <c r="AL43" s="1138"/>
      <c r="AM43" s="1138"/>
      <c r="AN43" s="1138"/>
      <c r="AO43" s="1138"/>
      <c r="AP43" s="1138"/>
      <c r="AQ43" s="1138"/>
      <c r="AR43" s="1138"/>
      <c r="AS43" s="1138"/>
      <c r="AT43" s="1138"/>
      <c r="AU43" s="1138"/>
      <c r="AV43" s="1138"/>
      <c r="AW43" s="1138"/>
      <c r="AX43" s="1138"/>
      <c r="AY43" s="1138"/>
      <c r="AZ43" s="1138"/>
      <c r="BA43" s="1138"/>
      <c r="BB43" s="1138"/>
      <c r="BC43" s="1138"/>
      <c r="BD43" s="1138"/>
      <c r="BE43" s="1138"/>
      <c r="BF43" s="1138"/>
      <c r="BG43" s="1138"/>
      <c r="BH43" s="1138"/>
      <c r="BI43" s="1138"/>
      <c r="BJ43" s="1138"/>
      <c r="BK43" s="1138"/>
      <c r="BL43" s="1138"/>
      <c r="BM43" s="1138"/>
      <c r="BN43" s="1138"/>
      <c r="BO43" s="1138"/>
      <c r="BP43" s="1138"/>
      <c r="BQ43" s="1138"/>
      <c r="BR43" s="1138"/>
      <c r="BS43" s="1138"/>
      <c r="BT43" s="1138"/>
      <c r="BU43" s="1138"/>
      <c r="BV43" s="1138"/>
      <c r="BW43" s="1138"/>
      <c r="BX43" s="1138"/>
      <c r="BY43" s="1138"/>
    </row>
    <row r="44" spans="1:77" ht="21" customHeight="1" thickBot="1">
      <c r="A44" s="1267"/>
      <c r="B44" s="1267"/>
      <c r="C44" s="1267"/>
      <c r="D44" s="1268"/>
      <c r="E44" s="1268"/>
      <c r="F44" s="1269"/>
      <c r="G44" s="1270"/>
      <c r="H44" s="1271"/>
      <c r="I44" s="1272"/>
      <c r="J44" s="1266"/>
      <c r="K44" s="1266"/>
      <c r="L44" s="1266"/>
      <c r="M44" s="1266"/>
      <c r="N44" s="1266"/>
      <c r="O44" s="1266"/>
      <c r="P44" s="1266"/>
      <c r="Q44" s="1266"/>
      <c r="R44" s="1266"/>
      <c r="S44" s="1266"/>
      <c r="T44" s="1266"/>
      <c r="U44" s="1266"/>
      <c r="V44" s="1273"/>
      <c r="W44" s="1273"/>
      <c r="X44" s="1266"/>
      <c r="Y44" s="1266"/>
      <c r="Z44" s="1274"/>
      <c r="AA44" s="1274"/>
      <c r="AB44" s="1274"/>
      <c r="AC44" s="1274"/>
      <c r="AD44" s="1274"/>
      <c r="AE44" s="1138"/>
      <c r="AF44" s="1138"/>
      <c r="AG44" s="1138"/>
      <c r="AH44" s="1138"/>
      <c r="AI44" s="1138"/>
      <c r="AJ44" s="1138"/>
      <c r="AK44" s="1138"/>
      <c r="AL44" s="1138"/>
      <c r="AM44" s="1138"/>
      <c r="AN44" s="1138"/>
      <c r="AO44" s="1138"/>
      <c r="AP44" s="1138"/>
      <c r="AQ44" s="1138"/>
      <c r="AR44" s="1138"/>
      <c r="AS44" s="1138"/>
      <c r="AT44" s="1138"/>
      <c r="AU44" s="1138"/>
      <c r="AV44" s="1138"/>
      <c r="AW44" s="1138"/>
      <c r="AX44" s="1138"/>
      <c r="AY44" s="1138"/>
      <c r="AZ44" s="1138"/>
      <c r="BA44" s="1138"/>
      <c r="BB44" s="1138"/>
      <c r="BC44" s="1138"/>
      <c r="BD44" s="1138"/>
      <c r="BE44" s="1138"/>
      <c r="BF44" s="1138"/>
      <c r="BG44" s="1138"/>
      <c r="BH44" s="1138"/>
      <c r="BI44" s="1138"/>
      <c r="BJ44" s="1138"/>
      <c r="BK44" s="1138"/>
      <c r="BL44" s="1138"/>
      <c r="BM44" s="1138"/>
      <c r="BN44" s="1138"/>
      <c r="BO44" s="1138"/>
      <c r="BP44" s="1138"/>
      <c r="BQ44" s="1138"/>
      <c r="BR44" s="1138"/>
      <c r="BS44" s="1138"/>
      <c r="BT44" s="1138"/>
      <c r="BU44" s="1138"/>
      <c r="BV44" s="1138"/>
      <c r="BW44" s="1138"/>
      <c r="BX44" s="1138"/>
      <c r="BY44" s="1138"/>
    </row>
    <row r="45" spans="1:77" ht="24" customHeight="1" thickBot="1">
      <c r="A45" s="1267"/>
      <c r="B45" s="1267"/>
      <c r="C45" s="1267"/>
      <c r="D45" s="1268"/>
      <c r="E45" s="1268"/>
      <c r="F45" s="1275"/>
      <c r="G45" s="1270"/>
      <c r="H45" s="1276"/>
      <c r="I45" s="1275"/>
      <c r="J45" s="1266"/>
      <c r="K45" s="1266"/>
      <c r="L45" s="1266"/>
      <c r="M45" s="1266"/>
      <c r="N45" s="1266"/>
      <c r="O45" s="1266"/>
      <c r="P45" s="1266"/>
      <c r="Q45" s="1266"/>
      <c r="R45" s="1266"/>
      <c r="S45" s="1266"/>
      <c r="T45" s="1266"/>
      <c r="U45" s="1266"/>
      <c r="V45" s="1266"/>
      <c r="W45" s="1266"/>
      <c r="X45" s="1266"/>
      <c r="Y45" s="1266"/>
      <c r="Z45" s="1274"/>
      <c r="AA45" s="1274"/>
      <c r="AB45" s="1274"/>
      <c r="AC45" s="1274"/>
      <c r="AD45" s="1274"/>
      <c r="AE45" s="1138"/>
      <c r="AF45" s="1138"/>
      <c r="AG45" s="1138"/>
      <c r="AH45" s="1138"/>
      <c r="AI45" s="1138"/>
      <c r="AJ45" s="1138"/>
      <c r="AK45" s="1138"/>
      <c r="AL45" s="1138"/>
      <c r="AM45" s="1138"/>
      <c r="AN45" s="1138"/>
      <c r="AO45" s="1138"/>
      <c r="AP45" s="1138"/>
      <c r="AQ45" s="1138"/>
      <c r="AR45" s="1138"/>
      <c r="AS45" s="1138"/>
      <c r="AT45" s="1138"/>
      <c r="AU45" s="1138"/>
      <c r="AV45" s="1138"/>
      <c r="AW45" s="1138"/>
      <c r="AX45" s="1138"/>
      <c r="AY45" s="1138"/>
      <c r="AZ45" s="1138"/>
      <c r="BA45" s="1138"/>
      <c r="BB45" s="1138"/>
      <c r="BC45" s="1138"/>
      <c r="BD45" s="1138"/>
      <c r="BE45" s="1138"/>
      <c r="BF45" s="1138"/>
      <c r="BG45" s="1138"/>
      <c r="BH45" s="1138"/>
      <c r="BI45" s="1138"/>
      <c r="BJ45" s="1138"/>
      <c r="BK45" s="1138"/>
      <c r="BL45" s="1138"/>
      <c r="BM45" s="1138"/>
      <c r="BN45" s="1138"/>
      <c r="BO45" s="1138"/>
      <c r="BP45" s="1138"/>
      <c r="BQ45" s="1138"/>
      <c r="BR45" s="1138"/>
      <c r="BS45" s="1138"/>
      <c r="BT45" s="1138"/>
      <c r="BU45" s="1138"/>
      <c r="BV45" s="1138"/>
      <c r="BW45" s="1138"/>
      <c r="BX45" s="1138"/>
      <c r="BY45" s="1138"/>
    </row>
    <row r="46" spans="1:77" ht="24.75" customHeight="1" thickBot="1">
      <c r="A46" s="1267"/>
      <c r="B46" s="1267"/>
      <c r="C46" s="1267"/>
      <c r="D46" s="1268"/>
      <c r="E46" s="1268"/>
      <c r="F46" s="1275"/>
      <c r="G46" s="1277"/>
      <c r="H46" s="1276"/>
      <c r="I46" s="1275"/>
      <c r="J46" s="1266"/>
      <c r="K46" s="1266"/>
      <c r="L46" s="1266"/>
      <c r="M46" s="1266"/>
      <c r="N46" s="1266"/>
      <c r="O46" s="1266"/>
      <c r="P46" s="1266"/>
      <c r="Q46" s="1266"/>
      <c r="R46" s="1266"/>
      <c r="S46" s="1266"/>
      <c r="T46" s="1266"/>
      <c r="U46" s="1266"/>
      <c r="V46" s="1266"/>
      <c r="W46" s="1266"/>
      <c r="X46" s="1266"/>
      <c r="Y46" s="1266"/>
      <c r="Z46" s="1274"/>
      <c r="AA46" s="1274"/>
      <c r="AB46" s="1274"/>
      <c r="AC46" s="1274"/>
      <c r="AD46" s="1274"/>
      <c r="AE46" s="1138"/>
      <c r="AF46" s="1138"/>
      <c r="AG46" s="1138"/>
      <c r="AH46" s="1138"/>
      <c r="AI46" s="1138"/>
      <c r="AJ46" s="1138"/>
      <c r="AK46" s="1138"/>
      <c r="AL46" s="1138"/>
      <c r="AM46" s="1138"/>
      <c r="AN46" s="1138"/>
      <c r="AO46" s="1138"/>
      <c r="AP46" s="1138"/>
      <c r="AQ46" s="1138"/>
      <c r="AR46" s="1138"/>
      <c r="AS46" s="1138"/>
      <c r="AT46" s="1138"/>
      <c r="AU46" s="1138"/>
      <c r="AV46" s="1138"/>
      <c r="AW46" s="1138"/>
      <c r="AX46" s="1138"/>
      <c r="AY46" s="1138"/>
      <c r="AZ46" s="1138"/>
      <c r="BA46" s="1138"/>
      <c r="BB46" s="1138"/>
      <c r="BC46" s="1138"/>
      <c r="BD46" s="1138"/>
      <c r="BE46" s="1138"/>
      <c r="BF46" s="1138"/>
      <c r="BG46" s="1138"/>
      <c r="BH46" s="1138"/>
      <c r="BI46" s="1138"/>
      <c r="BJ46" s="1138"/>
      <c r="BK46" s="1138"/>
      <c r="BL46" s="1138"/>
      <c r="BM46" s="1138"/>
      <c r="BN46" s="1138"/>
      <c r="BO46" s="1138"/>
      <c r="BP46" s="1138"/>
      <c r="BQ46" s="1138"/>
      <c r="BR46" s="1138"/>
      <c r="BS46" s="1138"/>
      <c r="BT46" s="1138"/>
      <c r="BU46" s="1138"/>
      <c r="BV46" s="1138"/>
      <c r="BW46" s="1138"/>
      <c r="BX46" s="1138"/>
      <c r="BY46" s="1138"/>
    </row>
    <row r="47" spans="1:77" ht="24.75" customHeight="1">
      <c r="A47" s="1267"/>
      <c r="B47" s="1267"/>
      <c r="C47" s="1267"/>
      <c r="D47" s="1268"/>
      <c r="E47" s="1268"/>
      <c r="F47" s="1275"/>
      <c r="G47" s="1278"/>
      <c r="H47" s="1276"/>
      <c r="I47" s="1275"/>
      <c r="J47" s="1266"/>
      <c r="K47" s="1266"/>
      <c r="L47" s="1266"/>
      <c r="M47" s="1266"/>
      <c r="N47" s="1266"/>
      <c r="O47" s="1266"/>
      <c r="P47" s="1266"/>
      <c r="Q47" s="1266"/>
      <c r="R47" s="1266"/>
      <c r="S47" s="1266"/>
      <c r="T47" s="1266"/>
      <c r="U47" s="1266"/>
      <c r="V47" s="1266"/>
      <c r="W47" s="1266"/>
      <c r="X47" s="1266"/>
      <c r="Y47" s="1266"/>
      <c r="Z47" s="1274"/>
      <c r="AA47" s="1274"/>
      <c r="AB47" s="1274"/>
      <c r="AC47" s="1274"/>
      <c r="AD47" s="1274"/>
      <c r="AE47" s="1138"/>
      <c r="AF47" s="1138"/>
      <c r="AG47" s="1138"/>
      <c r="AH47" s="1138"/>
      <c r="AI47" s="1138"/>
      <c r="AJ47" s="1138"/>
      <c r="AK47" s="1138"/>
      <c r="AL47" s="1138"/>
      <c r="AM47" s="1138"/>
      <c r="AN47" s="1138"/>
      <c r="AO47" s="1138"/>
      <c r="AP47" s="1138"/>
      <c r="AQ47" s="1138"/>
      <c r="AR47" s="1138"/>
      <c r="AS47" s="1138"/>
      <c r="AT47" s="1138"/>
      <c r="AU47" s="1138"/>
      <c r="AV47" s="1138"/>
      <c r="AW47" s="1138"/>
      <c r="AX47" s="1138"/>
      <c r="AY47" s="1138"/>
      <c r="AZ47" s="1138"/>
      <c r="BA47" s="1138"/>
      <c r="BB47" s="1138"/>
      <c r="BC47" s="1138"/>
      <c r="BD47" s="1138"/>
      <c r="BE47" s="1138"/>
      <c r="BF47" s="1138"/>
      <c r="BG47" s="1138"/>
      <c r="BH47" s="1138"/>
      <c r="BI47" s="1138"/>
      <c r="BJ47" s="1138"/>
      <c r="BK47" s="1138"/>
      <c r="BL47" s="1138"/>
      <c r="BM47" s="1138"/>
      <c r="BN47" s="1138"/>
      <c r="BO47" s="1138"/>
      <c r="BP47" s="1138"/>
      <c r="BQ47" s="1138"/>
      <c r="BR47" s="1138"/>
      <c r="BS47" s="1138"/>
      <c r="BT47" s="1138"/>
      <c r="BU47" s="1138"/>
      <c r="BV47" s="1138"/>
      <c r="BW47" s="1138"/>
      <c r="BX47" s="1138"/>
      <c r="BY47" s="1138"/>
    </row>
    <row r="48" spans="1:77" ht="15">
      <c r="A48" s="1279" t="s">
        <v>679</v>
      </c>
      <c r="B48" s="1279"/>
      <c r="C48" s="1280"/>
      <c r="D48" s="1268"/>
      <c r="E48" s="1268"/>
      <c r="F48" s="1280"/>
      <c r="G48" s="1280"/>
      <c r="H48" s="1281"/>
      <c r="I48" s="1282"/>
      <c r="J48" s="1283"/>
      <c r="K48" s="1283"/>
      <c r="L48" s="1283"/>
      <c r="M48" s="1283"/>
      <c r="N48" s="1283"/>
      <c r="O48" s="1283"/>
      <c r="P48" s="1283"/>
      <c r="Q48" s="1283"/>
      <c r="R48" s="1283"/>
      <c r="S48" s="1283"/>
      <c r="T48" s="1283"/>
      <c r="U48" s="1283"/>
      <c r="V48" s="1283"/>
      <c r="W48" s="1283"/>
      <c r="X48" s="1283"/>
      <c r="Y48" s="1283"/>
      <c r="Z48" s="1274"/>
      <c r="AA48" s="1274"/>
      <c r="AB48" s="1274"/>
      <c r="AC48" s="1274"/>
      <c r="AD48" s="1274"/>
      <c r="AE48" s="1138"/>
      <c r="AF48" s="1138"/>
      <c r="AG48" s="1138"/>
      <c r="AH48" s="1138"/>
      <c r="AI48" s="1138"/>
      <c r="AJ48" s="1138"/>
      <c r="AK48" s="1138"/>
      <c r="AL48" s="1138"/>
      <c r="AM48" s="1138"/>
      <c r="AN48" s="1138"/>
      <c r="AO48" s="1138"/>
      <c r="AP48" s="1138"/>
      <c r="AQ48" s="1138"/>
      <c r="AR48" s="1138"/>
      <c r="AS48" s="1138"/>
      <c r="AT48" s="1138"/>
      <c r="AU48" s="1138"/>
      <c r="AV48" s="1138"/>
      <c r="AW48" s="1138"/>
      <c r="AX48" s="1138"/>
      <c r="AY48" s="1138"/>
      <c r="AZ48" s="1138"/>
      <c r="BA48" s="1138"/>
      <c r="BB48" s="1138"/>
      <c r="BC48" s="1138"/>
      <c r="BD48" s="1138"/>
      <c r="BE48" s="1138"/>
      <c r="BF48" s="1138"/>
      <c r="BG48" s="1138"/>
      <c r="BH48" s="1138"/>
      <c r="BI48" s="1138"/>
      <c r="BJ48" s="1138"/>
      <c r="BK48" s="1138"/>
      <c r="BL48" s="1138"/>
      <c r="BM48" s="1138"/>
      <c r="BN48" s="1138"/>
      <c r="BO48" s="1138"/>
      <c r="BP48" s="1138"/>
      <c r="BQ48" s="1138"/>
      <c r="BR48" s="1138"/>
      <c r="BS48" s="1138"/>
      <c r="BT48" s="1138"/>
      <c r="BU48" s="1138"/>
      <c r="BV48" s="1138"/>
      <c r="BW48" s="1138"/>
      <c r="BX48" s="1138"/>
      <c r="BY48" s="1138"/>
    </row>
    <row r="49" spans="1:77" ht="15">
      <c r="A49" s="1284" t="s">
        <v>680</v>
      </c>
      <c r="B49" s="1284"/>
      <c r="C49" s="1280"/>
      <c r="D49" s="1268"/>
      <c r="E49" s="1268"/>
      <c r="F49" s="1280"/>
      <c r="G49" s="1280"/>
      <c r="H49" s="1280"/>
      <c r="I49" s="1268"/>
      <c r="J49" s="1285"/>
      <c r="K49" s="1285"/>
      <c r="L49" s="1285"/>
      <c r="M49" s="1285"/>
      <c r="N49" s="1285"/>
      <c r="O49" s="1285"/>
      <c r="P49" s="1285"/>
      <c r="Q49" s="1285"/>
      <c r="R49" s="1285"/>
      <c r="S49" s="1285"/>
      <c r="T49" s="1285"/>
      <c r="U49" s="1285"/>
      <c r="V49" s="1285"/>
      <c r="W49" s="1285"/>
      <c r="X49" s="1285"/>
      <c r="Y49" s="1285"/>
      <c r="Z49" s="1138"/>
      <c r="AA49" s="1138"/>
      <c r="AB49" s="1138"/>
      <c r="AC49" s="1138"/>
      <c r="AD49" s="1138"/>
      <c r="AE49" s="1138"/>
      <c r="AF49" s="1138"/>
      <c r="AG49" s="1138"/>
      <c r="AH49" s="1138"/>
      <c r="AI49" s="1138"/>
      <c r="AJ49" s="1138"/>
      <c r="AK49" s="1138"/>
      <c r="AL49" s="1138"/>
      <c r="AM49" s="1138"/>
      <c r="AN49" s="1138"/>
      <c r="AO49" s="1138"/>
      <c r="AP49" s="1138"/>
      <c r="AQ49" s="1138"/>
      <c r="AR49" s="1138"/>
      <c r="AS49" s="1138"/>
      <c r="AT49" s="1138"/>
      <c r="AU49" s="1138"/>
      <c r="AV49" s="1138"/>
      <c r="AW49" s="1138"/>
      <c r="AX49" s="1138"/>
      <c r="AY49" s="1138"/>
      <c r="AZ49" s="1138"/>
      <c r="BA49" s="1138"/>
      <c r="BB49" s="1138"/>
      <c r="BC49" s="1138"/>
      <c r="BD49" s="1138"/>
      <c r="BE49" s="1138"/>
      <c r="BF49" s="1138"/>
      <c r="BG49" s="1138"/>
      <c r="BH49" s="1138"/>
      <c r="BI49" s="1138"/>
      <c r="BJ49" s="1138"/>
      <c r="BK49" s="1138"/>
      <c r="BL49" s="1138"/>
      <c r="BM49" s="1138"/>
      <c r="BN49" s="1138"/>
      <c r="BO49" s="1138"/>
      <c r="BP49" s="1138"/>
      <c r="BQ49" s="1138"/>
      <c r="BR49" s="1138"/>
      <c r="BS49" s="1138"/>
      <c r="BT49" s="1138"/>
      <c r="BU49" s="1138"/>
      <c r="BV49" s="1138"/>
      <c r="BW49" s="1138"/>
      <c r="BX49" s="1138"/>
      <c r="BY49" s="1138"/>
    </row>
    <row r="50" spans="1:77" ht="15">
      <c r="A50" s="1284" t="s">
        <v>681</v>
      </c>
      <c r="B50" s="1284"/>
      <c r="C50" s="1280"/>
      <c r="D50" s="1268"/>
      <c r="E50" s="1268"/>
      <c r="F50" s="1280"/>
      <c r="G50" s="1280"/>
      <c r="H50" s="1280"/>
      <c r="I50" s="1268"/>
      <c r="J50" s="1285"/>
      <c r="K50" s="1285"/>
      <c r="L50" s="1285"/>
      <c r="M50" s="1285"/>
      <c r="N50" s="1285"/>
      <c r="O50" s="1285"/>
      <c r="P50" s="1285"/>
      <c r="Q50" s="1285"/>
      <c r="R50" s="1285"/>
      <c r="S50" s="1285"/>
      <c r="T50" s="1285"/>
      <c r="U50" s="1285"/>
      <c r="V50" s="1285"/>
      <c r="W50" s="1285"/>
      <c r="X50" s="1285"/>
      <c r="Y50" s="1285"/>
      <c r="Z50" s="1138"/>
      <c r="AA50" s="1138"/>
      <c r="AB50" s="1138"/>
      <c r="AC50" s="1138"/>
      <c r="AD50" s="1138"/>
      <c r="AE50" s="1138"/>
      <c r="AF50" s="1138"/>
      <c r="AG50" s="1138"/>
      <c r="AH50" s="1138"/>
      <c r="AI50" s="1138"/>
      <c r="AJ50" s="1138"/>
      <c r="AK50" s="1138"/>
      <c r="AL50" s="1138"/>
      <c r="AM50" s="1138"/>
      <c r="AN50" s="1138"/>
      <c r="AO50" s="1138"/>
      <c r="AP50" s="1138"/>
      <c r="AQ50" s="1138"/>
      <c r="AR50" s="1138"/>
      <c r="AS50" s="1138"/>
      <c r="AT50" s="1138"/>
      <c r="AU50" s="1138"/>
      <c r="AV50" s="1138"/>
      <c r="AW50" s="1138"/>
      <c r="AX50" s="1138"/>
      <c r="AY50" s="1138"/>
      <c r="AZ50" s="1138"/>
      <c r="BA50" s="1138"/>
      <c r="BB50" s="1138"/>
      <c r="BC50" s="1138"/>
      <c r="BD50" s="1138"/>
      <c r="BE50" s="1138"/>
      <c r="BF50" s="1138"/>
      <c r="BG50" s="1138"/>
      <c r="BH50" s="1138"/>
      <c r="BI50" s="1138"/>
      <c r="BJ50" s="1138"/>
      <c r="BK50" s="1138"/>
      <c r="BL50" s="1138"/>
      <c r="BM50" s="1138"/>
      <c r="BN50" s="1138"/>
      <c r="BO50" s="1138"/>
      <c r="BP50" s="1138"/>
      <c r="BQ50" s="1138"/>
      <c r="BR50" s="1138"/>
      <c r="BS50" s="1138"/>
      <c r="BT50" s="1138"/>
      <c r="BU50" s="1138"/>
      <c r="BV50" s="1138"/>
      <c r="BW50" s="1138"/>
      <c r="BX50" s="1138"/>
      <c r="BY50" s="1138"/>
    </row>
    <row r="51" spans="1:77" ht="15">
      <c r="A51" s="1284" t="s">
        <v>682</v>
      </c>
      <c r="B51" s="1284"/>
      <c r="C51" s="1280"/>
      <c r="D51" s="1268"/>
      <c r="E51" s="1268"/>
      <c r="F51" s="1280"/>
      <c r="G51" s="1280"/>
      <c r="H51" s="1280"/>
      <c r="I51" s="1268"/>
      <c r="J51" s="1285"/>
      <c r="K51" s="1285"/>
      <c r="L51" s="1285"/>
      <c r="M51" s="1285"/>
      <c r="N51" s="1285"/>
      <c r="O51" s="1285"/>
      <c r="P51" s="1285"/>
      <c r="Q51" s="1285"/>
      <c r="R51" s="1285"/>
      <c r="S51" s="1285"/>
      <c r="T51" s="1285"/>
      <c r="U51" s="1285"/>
      <c r="V51" s="1285"/>
      <c r="W51" s="1285"/>
      <c r="X51" s="1285"/>
      <c r="Y51" s="1285"/>
      <c r="Z51" s="1138"/>
      <c r="AA51" s="1138"/>
      <c r="AB51" s="1138"/>
      <c r="AC51" s="1138"/>
      <c r="AD51" s="1138"/>
      <c r="AE51" s="1138"/>
      <c r="AF51" s="1138"/>
      <c r="AG51" s="1138"/>
      <c r="AH51" s="1138"/>
      <c r="AI51" s="1138"/>
      <c r="AJ51" s="1138"/>
      <c r="AK51" s="1138"/>
      <c r="AL51" s="1138"/>
      <c r="AM51" s="1138"/>
      <c r="AN51" s="1138"/>
      <c r="AO51" s="1138"/>
      <c r="AP51" s="1138"/>
      <c r="AQ51" s="1138"/>
      <c r="AR51" s="1138"/>
      <c r="AS51" s="1138"/>
      <c r="AT51" s="1138"/>
      <c r="AU51" s="1138"/>
      <c r="AV51" s="1138"/>
      <c r="AW51" s="1138"/>
      <c r="AX51" s="1138"/>
      <c r="AY51" s="1138"/>
      <c r="AZ51" s="1138"/>
      <c r="BA51" s="1138"/>
      <c r="BB51" s="1138"/>
      <c r="BC51" s="1138"/>
      <c r="BD51" s="1138"/>
      <c r="BE51" s="1138"/>
      <c r="BF51" s="1138"/>
      <c r="BG51" s="1138"/>
      <c r="BH51" s="1138"/>
      <c r="BI51" s="1138"/>
      <c r="BJ51" s="1138"/>
      <c r="BK51" s="1138"/>
      <c r="BL51" s="1138"/>
      <c r="BM51" s="1138"/>
      <c r="BN51" s="1138"/>
      <c r="BO51" s="1138"/>
      <c r="BP51" s="1138"/>
      <c r="BQ51" s="1138"/>
      <c r="BR51" s="1138"/>
      <c r="BS51" s="1138"/>
      <c r="BT51" s="1138"/>
      <c r="BU51" s="1138"/>
      <c r="BV51" s="1138"/>
      <c r="BW51" s="1138"/>
      <c r="BX51" s="1138"/>
      <c r="BY51" s="1138"/>
    </row>
    <row r="52" spans="1:77" ht="15">
      <c r="A52" s="1286" t="s">
        <v>683</v>
      </c>
      <c r="B52" s="1287"/>
      <c r="C52" s="1287"/>
      <c r="D52" s="1287"/>
      <c r="E52" s="1287"/>
      <c r="F52" s="1287"/>
      <c r="G52" s="1287"/>
      <c r="H52" s="1280"/>
      <c r="I52" s="1268"/>
      <c r="J52" s="1285"/>
      <c r="K52" s="1285"/>
      <c r="L52" s="1285"/>
      <c r="M52" s="1285"/>
      <c r="N52" s="1285"/>
      <c r="O52" s="1285"/>
      <c r="P52" s="1285"/>
      <c r="Q52" s="1285"/>
      <c r="R52" s="1285"/>
      <c r="S52" s="1285"/>
      <c r="T52" s="1285"/>
      <c r="U52" s="1285"/>
      <c r="V52" s="1285"/>
      <c r="W52" s="1285"/>
      <c r="X52" s="1285"/>
      <c r="Y52" s="1285"/>
      <c r="Z52" s="1138"/>
      <c r="AA52" s="1138"/>
      <c r="AB52" s="1138"/>
      <c r="AC52" s="1138"/>
      <c r="AD52" s="1138"/>
      <c r="AE52" s="1138"/>
      <c r="AF52" s="1138"/>
      <c r="AG52" s="1138"/>
      <c r="AH52" s="1138"/>
      <c r="AI52" s="1138"/>
      <c r="AJ52" s="1138"/>
      <c r="AK52" s="1138"/>
      <c r="AL52" s="1138"/>
      <c r="AM52" s="1138"/>
      <c r="AN52" s="1138"/>
      <c r="AO52" s="1138"/>
      <c r="AP52" s="1138"/>
      <c r="AQ52" s="1138"/>
      <c r="AR52" s="1138"/>
      <c r="AS52" s="1138"/>
      <c r="AT52" s="1138"/>
      <c r="AU52" s="1138"/>
      <c r="AV52" s="1138"/>
      <c r="AW52" s="1138"/>
      <c r="AX52" s="1138"/>
      <c r="AY52" s="1138"/>
      <c r="AZ52" s="1138"/>
      <c r="BA52" s="1138"/>
      <c r="BB52" s="1138"/>
      <c r="BC52" s="1138"/>
      <c r="BD52" s="1138"/>
      <c r="BE52" s="1138"/>
      <c r="BF52" s="1138"/>
      <c r="BG52" s="1138"/>
      <c r="BH52" s="1138"/>
      <c r="BI52" s="1138"/>
      <c r="BJ52" s="1138"/>
      <c r="BK52" s="1138"/>
      <c r="BL52" s="1138"/>
      <c r="BM52" s="1138"/>
      <c r="BN52" s="1138"/>
      <c r="BO52" s="1138"/>
      <c r="BP52" s="1138"/>
      <c r="BQ52" s="1138"/>
      <c r="BR52" s="1138"/>
      <c r="BS52" s="1138"/>
      <c r="BT52" s="1138"/>
      <c r="BU52" s="1138"/>
      <c r="BV52" s="1138"/>
      <c r="BW52" s="1138"/>
      <c r="BX52" s="1138"/>
      <c r="BY52" s="1138"/>
    </row>
    <row r="53" spans="1:77" ht="15">
      <c r="A53" s="1286" t="s">
        <v>684</v>
      </c>
      <c r="B53" s="1287"/>
      <c r="C53" s="1287"/>
      <c r="D53" s="1287"/>
      <c r="E53" s="1287"/>
      <c r="F53" s="1287"/>
      <c r="G53" s="1280"/>
      <c r="H53" s="1280"/>
      <c r="I53" s="1268"/>
      <c r="J53" s="1285"/>
      <c r="K53" s="1285"/>
      <c r="L53" s="1285"/>
      <c r="M53" s="1285"/>
      <c r="N53" s="1285"/>
      <c r="O53" s="1285"/>
      <c r="P53" s="1285"/>
      <c r="Q53" s="1285"/>
      <c r="R53" s="1285"/>
      <c r="S53" s="1285"/>
      <c r="T53" s="1285"/>
      <c r="U53" s="1285"/>
      <c r="V53" s="1285"/>
      <c r="W53" s="1285"/>
      <c r="X53" s="1285"/>
      <c r="Y53" s="1285"/>
      <c r="Z53" s="1138"/>
      <c r="AA53" s="1138"/>
      <c r="AB53" s="1138"/>
      <c r="AC53" s="1138"/>
      <c r="AD53" s="1138"/>
      <c r="AE53" s="1138"/>
      <c r="AF53" s="1138"/>
      <c r="AG53" s="1138"/>
      <c r="AH53" s="1138"/>
      <c r="AI53" s="1138"/>
      <c r="AJ53" s="1138"/>
      <c r="AK53" s="1138"/>
      <c r="AL53" s="1138"/>
      <c r="AM53" s="1138"/>
      <c r="AN53" s="1138"/>
      <c r="AO53" s="1138"/>
      <c r="AP53" s="1138"/>
      <c r="AQ53" s="1138"/>
      <c r="AR53" s="1138"/>
      <c r="AS53" s="1138"/>
      <c r="AT53" s="1138"/>
      <c r="AU53" s="1138"/>
      <c r="AV53" s="1138"/>
      <c r="AW53" s="1138"/>
      <c r="AX53" s="1138"/>
      <c r="AY53" s="1138"/>
      <c r="AZ53" s="1138"/>
      <c r="BA53" s="1138"/>
      <c r="BB53" s="1138"/>
      <c r="BC53" s="1138"/>
      <c r="BD53" s="1138"/>
      <c r="BE53" s="1138"/>
      <c r="BF53" s="1138"/>
      <c r="BG53" s="1138"/>
      <c r="BH53" s="1138"/>
      <c r="BI53" s="1138"/>
      <c r="BJ53" s="1138"/>
      <c r="BK53" s="1138"/>
      <c r="BL53" s="1138"/>
      <c r="BM53" s="1138"/>
      <c r="BN53" s="1138"/>
      <c r="BO53" s="1138"/>
      <c r="BP53" s="1138"/>
      <c r="BQ53" s="1138"/>
      <c r="BR53" s="1138"/>
      <c r="BS53" s="1138"/>
      <c r="BT53" s="1138"/>
      <c r="BU53" s="1138"/>
      <c r="BV53" s="1138"/>
      <c r="BW53" s="1138"/>
      <c r="BX53" s="1138"/>
      <c r="BY53" s="1138"/>
    </row>
    <row r="54" spans="1:77" ht="12.75">
      <c r="A54" s="1268"/>
      <c r="B54" s="1268"/>
      <c r="C54" s="1280"/>
      <c r="D54" s="1268"/>
      <c r="E54" s="1268"/>
      <c r="F54" s="1280"/>
      <c r="G54" s="1280"/>
      <c r="H54" s="1280"/>
      <c r="I54" s="1268"/>
      <c r="J54" s="1285"/>
      <c r="K54" s="1285"/>
      <c r="L54" s="1285"/>
      <c r="M54" s="1285"/>
      <c r="N54" s="1285"/>
      <c r="O54" s="1285"/>
      <c r="P54" s="1285"/>
      <c r="Q54" s="1285"/>
      <c r="R54" s="1285"/>
      <c r="S54" s="1285"/>
      <c r="T54" s="1285"/>
      <c r="U54" s="1285"/>
      <c r="V54" s="1285"/>
      <c r="W54" s="1285"/>
      <c r="X54" s="1285"/>
      <c r="Y54" s="1285"/>
      <c r="Z54" s="1138"/>
      <c r="AA54" s="1138"/>
      <c r="AB54" s="1138"/>
      <c r="AC54" s="1138"/>
      <c r="AD54" s="1138"/>
      <c r="AE54" s="1138"/>
      <c r="AF54" s="1138"/>
      <c r="AG54" s="1138"/>
      <c r="AH54" s="1138"/>
      <c r="AI54" s="1138"/>
      <c r="AJ54" s="1138"/>
      <c r="AK54" s="1138"/>
      <c r="AL54" s="1138"/>
      <c r="AM54" s="1138"/>
      <c r="AN54" s="1138"/>
      <c r="AO54" s="1138"/>
      <c r="AP54" s="1138"/>
      <c r="AQ54" s="1138"/>
      <c r="AR54" s="1138"/>
      <c r="AS54" s="1138"/>
      <c r="AT54" s="1138"/>
      <c r="AU54" s="1138"/>
      <c r="AV54" s="1138"/>
      <c r="AW54" s="1138"/>
      <c r="AX54" s="1138"/>
      <c r="AY54" s="1138"/>
      <c r="AZ54" s="1138"/>
      <c r="BA54" s="1138"/>
      <c r="BB54" s="1138"/>
      <c r="BC54" s="1138"/>
      <c r="BD54" s="1138"/>
      <c r="BE54" s="1138"/>
      <c r="BF54" s="1138"/>
      <c r="BG54" s="1138"/>
      <c r="BH54" s="1138"/>
      <c r="BI54" s="1138"/>
      <c r="BJ54" s="1138"/>
      <c r="BK54" s="1138"/>
      <c r="BL54" s="1138"/>
      <c r="BM54" s="1138"/>
      <c r="BN54" s="1138"/>
      <c r="BO54" s="1138"/>
      <c r="BP54" s="1138"/>
      <c r="BQ54" s="1138"/>
      <c r="BR54" s="1138"/>
      <c r="BS54" s="1138"/>
      <c r="BT54" s="1138"/>
      <c r="BU54" s="1138"/>
      <c r="BV54" s="1138"/>
      <c r="BW54" s="1138"/>
      <c r="BX54" s="1138"/>
      <c r="BY54" s="1138"/>
    </row>
    <row r="55" spans="1:77" ht="12.75">
      <c r="A55" s="1268"/>
      <c r="B55" s="1268"/>
      <c r="C55" s="1280"/>
      <c r="D55" s="1268"/>
      <c r="E55" s="1268"/>
      <c r="F55" s="1280"/>
      <c r="G55" s="1280"/>
      <c r="H55" s="1280"/>
      <c r="I55" s="1268"/>
      <c r="J55" s="1285"/>
      <c r="K55" s="1285"/>
      <c r="L55" s="1285"/>
      <c r="M55" s="1285"/>
      <c r="N55" s="1285"/>
      <c r="O55" s="1285"/>
      <c r="P55" s="1285"/>
      <c r="Q55" s="1285"/>
      <c r="R55" s="1285"/>
      <c r="S55" s="1285"/>
      <c r="T55" s="1285"/>
      <c r="U55" s="1285"/>
      <c r="V55" s="1285"/>
      <c r="W55" s="1285"/>
      <c r="X55" s="1285"/>
      <c r="Y55" s="1285"/>
      <c r="Z55" s="1138"/>
      <c r="AA55" s="1138"/>
      <c r="AB55" s="1138"/>
      <c r="AC55" s="1138"/>
      <c r="AD55" s="1138"/>
      <c r="AE55" s="1138"/>
      <c r="AF55" s="1138"/>
      <c r="AG55" s="1138"/>
      <c r="AH55" s="1138"/>
      <c r="AI55" s="1138"/>
      <c r="AJ55" s="1138"/>
      <c r="AK55" s="1138"/>
      <c r="AL55" s="1138"/>
      <c r="AM55" s="1138"/>
      <c r="AN55" s="1138"/>
      <c r="AO55" s="1138"/>
      <c r="AP55" s="1138"/>
      <c r="AQ55" s="1138"/>
      <c r="AR55" s="1138"/>
      <c r="AS55" s="1138"/>
      <c r="AT55" s="1138"/>
      <c r="AU55" s="1138"/>
      <c r="AV55" s="1138"/>
      <c r="AW55" s="1138"/>
      <c r="AX55" s="1138"/>
      <c r="AY55" s="1138"/>
      <c r="AZ55" s="1138"/>
      <c r="BA55" s="1138"/>
      <c r="BB55" s="1138"/>
      <c r="BC55" s="1138"/>
      <c r="BD55" s="1138"/>
      <c r="BE55" s="1138"/>
      <c r="BF55" s="1138"/>
      <c r="BG55" s="1138"/>
      <c r="BH55" s="1138"/>
      <c r="BI55" s="1138"/>
      <c r="BJ55" s="1138"/>
      <c r="BK55" s="1138"/>
      <c r="BL55" s="1138"/>
      <c r="BM55" s="1138"/>
      <c r="BN55" s="1138"/>
      <c r="BO55" s="1138"/>
      <c r="BP55" s="1138"/>
      <c r="BQ55" s="1138"/>
      <c r="BR55" s="1138"/>
      <c r="BS55" s="1138"/>
      <c r="BT55" s="1138"/>
      <c r="BU55" s="1138"/>
      <c r="BV55" s="1138"/>
      <c r="BW55" s="1138"/>
      <c r="BX55" s="1138"/>
      <c r="BY55" s="1138"/>
    </row>
    <row r="56" spans="1:77" ht="12.75">
      <c r="A56" s="1268"/>
      <c r="B56" s="1268"/>
      <c r="C56" s="1280"/>
      <c r="D56" s="1268"/>
      <c r="E56" s="1268"/>
      <c r="F56" s="1280"/>
      <c r="G56" s="1280"/>
      <c r="H56" s="1280"/>
      <c r="I56" s="1268"/>
      <c r="J56" s="1285"/>
      <c r="K56" s="1285"/>
      <c r="L56" s="1285"/>
      <c r="M56" s="1285"/>
      <c r="N56" s="1285"/>
      <c r="O56" s="1285"/>
      <c r="P56" s="1285"/>
      <c r="Q56" s="1285"/>
      <c r="R56" s="1285"/>
      <c r="S56" s="1285"/>
      <c r="T56" s="1285"/>
      <c r="U56" s="1285"/>
      <c r="V56" s="1285"/>
      <c r="W56" s="1285"/>
      <c r="X56" s="1285"/>
      <c r="Y56" s="1285"/>
      <c r="Z56" s="1138"/>
      <c r="AA56" s="1138"/>
      <c r="AB56" s="1138"/>
      <c r="AC56" s="1138"/>
      <c r="AD56" s="1138"/>
      <c r="AE56" s="1138"/>
      <c r="AF56" s="1138"/>
      <c r="AG56" s="1138"/>
      <c r="AH56" s="1138"/>
      <c r="AI56" s="1138"/>
      <c r="AJ56" s="1138"/>
      <c r="AK56" s="1138"/>
      <c r="AL56" s="1138"/>
      <c r="AM56" s="1138"/>
      <c r="AN56" s="1138"/>
      <c r="AO56" s="1138"/>
      <c r="AP56" s="1138"/>
      <c r="AQ56" s="1138"/>
      <c r="AR56" s="1138"/>
      <c r="AS56" s="1138"/>
      <c r="AT56" s="1138"/>
      <c r="AU56" s="1138"/>
      <c r="AV56" s="1138"/>
      <c r="AW56" s="1138"/>
      <c r="AX56" s="1138"/>
      <c r="AY56" s="1138"/>
      <c r="AZ56" s="1138"/>
      <c r="BA56" s="1138"/>
      <c r="BB56" s="1138"/>
      <c r="BC56" s="1138"/>
      <c r="BD56" s="1138"/>
      <c r="BE56" s="1138"/>
      <c r="BF56" s="1138"/>
      <c r="BG56" s="1138"/>
      <c r="BH56" s="1138"/>
      <c r="BI56" s="1138"/>
      <c r="BJ56" s="1138"/>
      <c r="BK56" s="1138"/>
      <c r="BL56" s="1138"/>
      <c r="BM56" s="1138"/>
      <c r="BN56" s="1138"/>
      <c r="BO56" s="1138"/>
      <c r="BP56" s="1138"/>
      <c r="BQ56" s="1138"/>
      <c r="BR56" s="1138"/>
      <c r="BS56" s="1138"/>
      <c r="BT56" s="1138"/>
      <c r="BU56" s="1138"/>
      <c r="BV56" s="1138"/>
      <c r="BW56" s="1138"/>
      <c r="BX56" s="1138"/>
      <c r="BY56" s="1138"/>
    </row>
    <row r="57" spans="26:77" ht="12.75">
      <c r="Z57" s="1138"/>
      <c r="AA57" s="1138"/>
      <c r="AB57" s="1138"/>
      <c r="AC57" s="1138"/>
      <c r="AD57" s="1138"/>
      <c r="AE57" s="1138"/>
      <c r="AF57" s="1138"/>
      <c r="AG57" s="1138"/>
      <c r="AH57" s="1138"/>
      <c r="AI57" s="1138"/>
      <c r="AJ57" s="1138"/>
      <c r="AK57" s="1138"/>
      <c r="AL57" s="1138"/>
      <c r="AM57" s="1138"/>
      <c r="AN57" s="1138"/>
      <c r="AO57" s="1138"/>
      <c r="AP57" s="1138"/>
      <c r="AQ57" s="1138"/>
      <c r="AR57" s="1138"/>
      <c r="AS57" s="1138"/>
      <c r="AT57" s="1138"/>
      <c r="AU57" s="1138"/>
      <c r="AV57" s="1138"/>
      <c r="AW57" s="1138"/>
      <c r="AX57" s="1138"/>
      <c r="AY57" s="1138"/>
      <c r="AZ57" s="1138"/>
      <c r="BA57" s="1138"/>
      <c r="BB57" s="1138"/>
      <c r="BC57" s="1138"/>
      <c r="BD57" s="1138"/>
      <c r="BE57" s="1138"/>
      <c r="BF57" s="1138"/>
      <c r="BG57" s="1138"/>
      <c r="BH57" s="1138"/>
      <c r="BI57" s="1138"/>
      <c r="BJ57" s="1138"/>
      <c r="BK57" s="1138"/>
      <c r="BL57" s="1138"/>
      <c r="BM57" s="1138"/>
      <c r="BN57" s="1138"/>
      <c r="BO57" s="1138"/>
      <c r="BP57" s="1138"/>
      <c r="BQ57" s="1138"/>
      <c r="BR57" s="1138"/>
      <c r="BS57" s="1138"/>
      <c r="BT57" s="1138"/>
      <c r="BU57" s="1138"/>
      <c r="BV57" s="1138"/>
      <c r="BW57" s="1138"/>
      <c r="BX57" s="1138"/>
      <c r="BY57" s="1138"/>
    </row>
    <row r="58" spans="26:77" ht="12.75">
      <c r="Z58" s="1138"/>
      <c r="AA58" s="1138"/>
      <c r="AB58" s="1138"/>
      <c r="AC58" s="1138"/>
      <c r="AD58" s="1138"/>
      <c r="AE58" s="1138"/>
      <c r="AF58" s="1138"/>
      <c r="AG58" s="1138"/>
      <c r="AH58" s="1138"/>
      <c r="AI58" s="1138"/>
      <c r="AJ58" s="1138"/>
      <c r="AK58" s="1138"/>
      <c r="AL58" s="1138"/>
      <c r="AM58" s="1138"/>
      <c r="AN58" s="1138"/>
      <c r="AO58" s="1138"/>
      <c r="AP58" s="1138"/>
      <c r="AQ58" s="1138"/>
      <c r="AR58" s="1138"/>
      <c r="AS58" s="1138"/>
      <c r="AT58" s="1138"/>
      <c r="AU58" s="1138"/>
      <c r="AV58" s="1138"/>
      <c r="AW58" s="1138"/>
      <c r="AX58" s="1138"/>
      <c r="AY58" s="1138"/>
      <c r="AZ58" s="1138"/>
      <c r="BA58" s="1138"/>
      <c r="BB58" s="1138"/>
      <c r="BC58" s="1138"/>
      <c r="BD58" s="1138"/>
      <c r="BE58" s="1138"/>
      <c r="BF58" s="1138"/>
      <c r="BG58" s="1138"/>
      <c r="BH58" s="1138"/>
      <c r="BI58" s="1138"/>
      <c r="BJ58" s="1138"/>
      <c r="BK58" s="1138"/>
      <c r="BL58" s="1138"/>
      <c r="BM58" s="1138"/>
      <c r="BN58" s="1138"/>
      <c r="BO58" s="1138"/>
      <c r="BP58" s="1138"/>
      <c r="BQ58" s="1138"/>
      <c r="BR58" s="1138"/>
      <c r="BS58" s="1138"/>
      <c r="BT58" s="1138"/>
      <c r="BU58" s="1138"/>
      <c r="BV58" s="1138"/>
      <c r="BW58" s="1138"/>
      <c r="BX58" s="1138"/>
      <c r="BY58" s="1138"/>
    </row>
    <row r="59" spans="26:77" ht="12.75">
      <c r="Z59" s="1138"/>
      <c r="AA59" s="1138"/>
      <c r="AB59" s="1138"/>
      <c r="AC59" s="1138"/>
      <c r="AD59" s="1138"/>
      <c r="AE59" s="1138"/>
      <c r="AF59" s="1138"/>
      <c r="AG59" s="1138"/>
      <c r="AH59" s="1138"/>
      <c r="AI59" s="1138"/>
      <c r="AJ59" s="1138"/>
      <c r="AK59" s="1138"/>
      <c r="AL59" s="1138"/>
      <c r="AM59" s="1138"/>
      <c r="AN59" s="1138"/>
      <c r="AO59" s="1138"/>
      <c r="AP59" s="1138"/>
      <c r="AQ59" s="1138"/>
      <c r="AR59" s="1138"/>
      <c r="AS59" s="1138"/>
      <c r="AT59" s="1138"/>
      <c r="AU59" s="1138"/>
      <c r="AV59" s="1138"/>
      <c r="AW59" s="1138"/>
      <c r="AX59" s="1138"/>
      <c r="AY59" s="1138"/>
      <c r="AZ59" s="1138"/>
      <c r="BA59" s="1138"/>
      <c r="BB59" s="1138"/>
      <c r="BC59" s="1138"/>
      <c r="BD59" s="1138"/>
      <c r="BE59" s="1138"/>
      <c r="BF59" s="1138"/>
      <c r="BG59" s="1138"/>
      <c r="BH59" s="1138"/>
      <c r="BI59" s="1138"/>
      <c r="BJ59" s="1138"/>
      <c r="BK59" s="1138"/>
      <c r="BL59" s="1138"/>
      <c r="BM59" s="1138"/>
      <c r="BN59" s="1138"/>
      <c r="BO59" s="1138"/>
      <c r="BP59" s="1138"/>
      <c r="BQ59" s="1138"/>
      <c r="BR59" s="1138"/>
      <c r="BS59" s="1138"/>
      <c r="BT59" s="1138"/>
      <c r="BU59" s="1138"/>
      <c r="BV59" s="1138"/>
      <c r="BW59" s="1138"/>
      <c r="BX59" s="1138"/>
      <c r="BY59" s="1138"/>
    </row>
    <row r="60" spans="26:77" ht="12.75">
      <c r="Z60" s="1138"/>
      <c r="AA60" s="1138"/>
      <c r="AB60" s="1138"/>
      <c r="AC60" s="1138"/>
      <c r="AD60" s="1138"/>
      <c r="AE60" s="1138"/>
      <c r="AF60" s="1138"/>
      <c r="AG60" s="1138"/>
      <c r="AH60" s="1138"/>
      <c r="AI60" s="1138"/>
      <c r="AJ60" s="1138"/>
      <c r="AK60" s="1138"/>
      <c r="AL60" s="1138"/>
      <c r="AM60" s="1138"/>
      <c r="AN60" s="1138"/>
      <c r="AO60" s="1138"/>
      <c r="AP60" s="1138"/>
      <c r="AQ60" s="1138"/>
      <c r="AR60" s="1138"/>
      <c r="AS60" s="1138"/>
      <c r="AT60" s="1138"/>
      <c r="AU60" s="1138"/>
      <c r="AV60" s="1138"/>
      <c r="AW60" s="1138"/>
      <c r="AX60" s="1138"/>
      <c r="AY60" s="1138"/>
      <c r="AZ60" s="1138"/>
      <c r="BA60" s="1138"/>
      <c r="BB60" s="1138"/>
      <c r="BC60" s="1138"/>
      <c r="BD60" s="1138"/>
      <c r="BE60" s="1138"/>
      <c r="BF60" s="1138"/>
      <c r="BG60" s="1138"/>
      <c r="BH60" s="1138"/>
      <c r="BI60" s="1138"/>
      <c r="BJ60" s="1138"/>
      <c r="BK60" s="1138"/>
      <c r="BL60" s="1138"/>
      <c r="BM60" s="1138"/>
      <c r="BN60" s="1138"/>
      <c r="BO60" s="1138"/>
      <c r="BP60" s="1138"/>
      <c r="BQ60" s="1138"/>
      <c r="BR60" s="1138"/>
      <c r="BS60" s="1138"/>
      <c r="BT60" s="1138"/>
      <c r="BU60" s="1138"/>
      <c r="BV60" s="1138"/>
      <c r="BW60" s="1138"/>
      <c r="BX60" s="1138"/>
      <c r="BY60" s="1138"/>
    </row>
    <row r="61" spans="26:77" ht="12.75">
      <c r="Z61" s="1138"/>
      <c r="AA61" s="1138"/>
      <c r="AB61" s="1138"/>
      <c r="AC61" s="1138"/>
      <c r="AD61" s="1138"/>
      <c r="AE61" s="1138"/>
      <c r="AF61" s="1138"/>
      <c r="AG61" s="1138"/>
      <c r="AH61" s="1138"/>
      <c r="AI61" s="1138"/>
      <c r="AJ61" s="1138"/>
      <c r="AK61" s="1138"/>
      <c r="AL61" s="1138"/>
      <c r="AM61" s="1138"/>
      <c r="AN61" s="1138"/>
      <c r="AO61" s="1138"/>
      <c r="AP61" s="1138"/>
      <c r="AQ61" s="1138"/>
      <c r="AR61" s="1138"/>
      <c r="AS61" s="1138"/>
      <c r="AT61" s="1138"/>
      <c r="AU61" s="1138"/>
      <c r="AV61" s="1138"/>
      <c r="AW61" s="1138"/>
      <c r="AX61" s="1138"/>
      <c r="AY61" s="1138"/>
      <c r="AZ61" s="1138"/>
      <c r="BA61" s="1138"/>
      <c r="BB61" s="1138"/>
      <c r="BC61" s="1138"/>
      <c r="BD61" s="1138"/>
      <c r="BE61" s="1138"/>
      <c r="BF61" s="1138"/>
      <c r="BG61" s="1138"/>
      <c r="BH61" s="1138"/>
      <c r="BI61" s="1138"/>
      <c r="BJ61" s="1138"/>
      <c r="BK61" s="1138"/>
      <c r="BL61" s="1138"/>
      <c r="BM61" s="1138"/>
      <c r="BN61" s="1138"/>
      <c r="BO61" s="1138"/>
      <c r="BP61" s="1138"/>
      <c r="BQ61" s="1138"/>
      <c r="BR61" s="1138"/>
      <c r="BS61" s="1138"/>
      <c r="BT61" s="1138"/>
      <c r="BU61" s="1138"/>
      <c r="BV61" s="1138"/>
      <c r="BW61" s="1138"/>
      <c r="BX61" s="1138"/>
      <c r="BY61" s="1138"/>
    </row>
    <row r="62" spans="26:77" ht="12.75">
      <c r="Z62" s="1138"/>
      <c r="AA62" s="1138"/>
      <c r="AB62" s="1138"/>
      <c r="AC62" s="1138"/>
      <c r="AD62" s="1138"/>
      <c r="AE62" s="1138"/>
      <c r="AF62" s="1138"/>
      <c r="AG62" s="1138"/>
      <c r="AH62" s="1138"/>
      <c r="AI62" s="1138"/>
      <c r="AJ62" s="1138"/>
      <c r="AK62" s="1138"/>
      <c r="AL62" s="1138"/>
      <c r="AM62" s="1138"/>
      <c r="AN62" s="1138"/>
      <c r="AO62" s="1138"/>
      <c r="AP62" s="1138"/>
      <c r="AQ62" s="1138"/>
      <c r="AR62" s="1138"/>
      <c r="AS62" s="1138"/>
      <c r="AT62" s="1138"/>
      <c r="AU62" s="1138"/>
      <c r="AV62" s="1138"/>
      <c r="AW62" s="1138"/>
      <c r="AX62" s="1138"/>
      <c r="AY62" s="1138"/>
      <c r="AZ62" s="1138"/>
      <c r="BA62" s="1138"/>
      <c r="BB62" s="1138"/>
      <c r="BC62" s="1138"/>
      <c r="BD62" s="1138"/>
      <c r="BE62" s="1138"/>
      <c r="BF62" s="1138"/>
      <c r="BG62" s="1138"/>
      <c r="BH62" s="1138"/>
      <c r="BI62" s="1138"/>
      <c r="BJ62" s="1138"/>
      <c r="BK62" s="1138"/>
      <c r="BL62" s="1138"/>
      <c r="BM62" s="1138"/>
      <c r="BN62" s="1138"/>
      <c r="BO62" s="1138"/>
      <c r="BP62" s="1138"/>
      <c r="BQ62" s="1138"/>
      <c r="BR62" s="1138"/>
      <c r="BS62" s="1138"/>
      <c r="BT62" s="1138"/>
      <c r="BU62" s="1138"/>
      <c r="BV62" s="1138"/>
      <c r="BW62" s="1138"/>
      <c r="BX62" s="1138"/>
      <c r="BY62" s="1138"/>
    </row>
  </sheetData>
  <mergeCells count="21">
    <mergeCell ref="A52:G52"/>
    <mergeCell ref="A53:F53"/>
    <mergeCell ref="X16:X18"/>
    <mergeCell ref="Y16:Y18"/>
    <mergeCell ref="M17:M18"/>
    <mergeCell ref="Q17:Q18"/>
    <mergeCell ref="R17:W17"/>
    <mergeCell ref="J16:J18"/>
    <mergeCell ref="K16:K18"/>
    <mergeCell ref="L16:L18"/>
    <mergeCell ref="M16:W16"/>
    <mergeCell ref="J15:Y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T25"/>
  <sheetViews>
    <sheetView workbookViewId="0" topLeftCell="A1">
      <selection activeCell="C13" sqref="C13:C15"/>
    </sheetView>
  </sheetViews>
  <sheetFormatPr defaultColWidth="9.140625" defaultRowHeight="12.75"/>
  <cols>
    <col min="1" max="1" width="9.140625" style="1288" customWidth="1"/>
    <col min="2" max="2" width="14.00390625" style="1288" customWidth="1"/>
    <col min="3" max="3" width="12.421875" style="1288" customWidth="1"/>
    <col min="4" max="4" width="9.140625" style="1288" customWidth="1"/>
    <col min="5" max="5" width="12.140625" style="1288" customWidth="1"/>
    <col min="6" max="6" width="9.140625" style="1288" customWidth="1"/>
    <col min="7" max="7" width="11.7109375" style="1288" customWidth="1"/>
    <col min="8" max="9" width="13.00390625" style="1288" customWidth="1"/>
    <col min="10" max="10" width="11.7109375" style="1288" customWidth="1"/>
    <col min="11" max="11" width="12.8515625" style="1288" customWidth="1"/>
    <col min="12" max="12" width="9.140625" style="1288" customWidth="1"/>
    <col min="13" max="13" width="11.8515625" style="1288" customWidth="1"/>
    <col min="14" max="14" width="16.421875" style="1288" customWidth="1"/>
    <col min="15" max="15" width="9.140625" style="1288" customWidth="1"/>
    <col min="16" max="16" width="13.7109375" style="1288" customWidth="1"/>
    <col min="17" max="17" width="15.00390625" style="1288" customWidth="1"/>
    <col min="18" max="18" width="17.00390625" style="1288" customWidth="1"/>
    <col min="19" max="19" width="14.28125" style="1288" customWidth="1"/>
    <col min="20" max="16384" width="9.140625" style="1288" customWidth="1"/>
  </cols>
  <sheetData>
    <row r="1" ht="18" customHeight="1"/>
    <row r="3" spans="1:20" ht="15.75">
      <c r="A3" s="1289"/>
      <c r="B3" s="1289"/>
      <c r="C3" s="1290"/>
      <c r="D3" s="1290"/>
      <c r="E3" s="1290"/>
      <c r="F3" s="1289"/>
      <c r="G3" s="1291"/>
      <c r="H3" s="1291"/>
      <c r="I3" s="1291"/>
      <c r="J3" s="1291"/>
      <c r="K3" s="1291"/>
      <c r="L3" s="1291"/>
      <c r="M3" s="1291"/>
      <c r="N3" s="1292" t="s">
        <v>685</v>
      </c>
      <c r="O3" s="1293"/>
      <c r="P3" s="1291"/>
      <c r="Q3" s="1293"/>
      <c r="R3" s="1292"/>
      <c r="S3" s="1291"/>
      <c r="T3" s="1294"/>
    </row>
    <row r="4" spans="1:20" ht="15.75">
      <c r="A4" s="1289"/>
      <c r="B4" s="1289"/>
      <c r="C4" s="1290"/>
      <c r="D4" s="1290"/>
      <c r="E4" s="1290"/>
      <c r="F4" s="1289"/>
      <c r="G4" s="1291"/>
      <c r="H4" s="1291"/>
      <c r="I4" s="1291"/>
      <c r="J4" s="1291"/>
      <c r="K4" s="1291"/>
      <c r="L4" s="1291"/>
      <c r="M4" s="1291"/>
      <c r="N4" s="1292" t="s">
        <v>293</v>
      </c>
      <c r="O4" s="1293"/>
      <c r="P4" s="1291"/>
      <c r="Q4" s="1293"/>
      <c r="R4" s="1292"/>
      <c r="S4" s="1291"/>
      <c r="T4" s="1294"/>
    </row>
    <row r="5" spans="1:20" ht="15.75">
      <c r="A5" s="1289"/>
      <c r="B5" s="1289"/>
      <c r="C5" s="1290"/>
      <c r="D5" s="1290"/>
      <c r="E5" s="1290"/>
      <c r="F5" s="1289"/>
      <c r="G5" s="1291"/>
      <c r="H5" s="1291"/>
      <c r="I5" s="1291"/>
      <c r="J5" s="1291"/>
      <c r="K5" s="1291"/>
      <c r="L5" s="1291"/>
      <c r="M5" s="1291"/>
      <c r="N5" s="1295" t="s">
        <v>686</v>
      </c>
      <c r="O5" s="1293"/>
      <c r="P5" s="1291"/>
      <c r="Q5" s="1293"/>
      <c r="R5" s="1292"/>
      <c r="S5" s="1291"/>
      <c r="T5" s="1294"/>
    </row>
    <row r="6" spans="1:20" ht="15.75">
      <c r="A6" s="1294"/>
      <c r="B6" s="1294"/>
      <c r="C6" s="1294"/>
      <c r="D6" s="1294"/>
      <c r="E6" s="1294"/>
      <c r="F6" s="1294"/>
      <c r="G6" s="1294"/>
      <c r="H6" s="1294"/>
      <c r="I6" s="1294"/>
      <c r="J6" s="1294"/>
      <c r="K6" s="1294"/>
      <c r="L6" s="1294"/>
      <c r="M6" s="1294"/>
      <c r="N6" s="1296"/>
      <c r="O6" s="1293"/>
      <c r="P6" s="1291"/>
      <c r="Q6" s="1293"/>
      <c r="R6" s="1291"/>
      <c r="S6" s="1291"/>
      <c r="T6" s="1294"/>
    </row>
    <row r="7" spans="1:20" ht="20.25">
      <c r="A7" s="1297"/>
      <c r="B7" s="1297"/>
      <c r="C7" s="1298"/>
      <c r="D7" s="1298"/>
      <c r="E7" s="1298"/>
      <c r="F7" s="1297"/>
      <c r="G7" s="1299"/>
      <c r="H7" s="1300"/>
      <c r="I7" s="1300"/>
      <c r="J7" s="1300"/>
      <c r="K7" s="1300"/>
      <c r="L7" s="1300"/>
      <c r="M7" s="1300"/>
      <c r="N7" s="1301"/>
      <c r="O7" s="1301"/>
      <c r="P7" s="1301"/>
      <c r="Q7" s="1300"/>
      <c r="R7" s="1301"/>
      <c r="S7" s="1301"/>
      <c r="T7" s="1136"/>
    </row>
    <row r="8" spans="1:20" ht="16.5" customHeight="1">
      <c r="A8" s="1297"/>
      <c r="B8" s="1297"/>
      <c r="C8" s="1298"/>
      <c r="D8" s="1298"/>
      <c r="E8" s="1298"/>
      <c r="F8" s="1297"/>
      <c r="G8" s="1300"/>
      <c r="H8" s="1300"/>
      <c r="I8" s="1300"/>
      <c r="J8" s="1302"/>
      <c r="K8" s="1300"/>
      <c r="L8" s="1300"/>
      <c r="M8" s="1300"/>
      <c r="N8" s="1301"/>
      <c r="O8" s="1301"/>
      <c r="P8" s="1301"/>
      <c r="Q8" s="1300"/>
      <c r="R8" s="1301"/>
      <c r="S8" s="1301"/>
      <c r="T8" s="1136"/>
    </row>
    <row r="9" spans="1:20" ht="34.5" customHeight="1">
      <c r="A9" s="1303" t="s">
        <v>687</v>
      </c>
      <c r="B9" s="1304"/>
      <c r="C9" s="1304"/>
      <c r="D9" s="1304"/>
      <c r="E9" s="1304"/>
      <c r="F9" s="1304"/>
      <c r="G9" s="1304"/>
      <c r="H9" s="1304"/>
      <c r="I9" s="1304"/>
      <c r="J9" s="1304"/>
      <c r="K9" s="1304"/>
      <c r="L9" s="1304"/>
      <c r="M9" s="1304"/>
      <c r="N9" s="1301"/>
      <c r="O9" s="1301"/>
      <c r="P9" s="1301"/>
      <c r="Q9" s="1300"/>
      <c r="R9" s="1305"/>
      <c r="S9" s="1305"/>
      <c r="T9" s="1136"/>
    </row>
    <row r="10" spans="1:20" ht="18.75">
      <c r="A10" s="1297"/>
      <c r="B10" s="1297"/>
      <c r="C10" s="1298"/>
      <c r="D10" s="1298"/>
      <c r="E10" s="1298"/>
      <c r="F10" s="1297"/>
      <c r="G10" s="1301"/>
      <c r="H10" s="1301"/>
      <c r="I10" s="1301"/>
      <c r="J10" s="1301"/>
      <c r="K10" s="1301"/>
      <c r="L10" s="1301"/>
      <c r="M10" s="1301"/>
      <c r="N10" s="1301"/>
      <c r="O10" s="1301"/>
      <c r="P10" s="1301"/>
      <c r="Q10" s="1305"/>
      <c r="R10" s="1305"/>
      <c r="S10" s="1301" t="s">
        <v>688</v>
      </c>
      <c r="T10" s="1136"/>
    </row>
    <row r="11" spans="1:20" ht="15.75" thickBot="1">
      <c r="A11" s="1297"/>
      <c r="B11" s="1306"/>
      <c r="C11" s="1298"/>
      <c r="D11" s="1298"/>
      <c r="E11" s="1298"/>
      <c r="F11" s="1297"/>
      <c r="G11" s="1301"/>
      <c r="H11" s="1301"/>
      <c r="I11" s="1301"/>
      <c r="J11" s="1301"/>
      <c r="K11" s="1301"/>
      <c r="L11" s="1301"/>
      <c r="M11" s="1301"/>
      <c r="N11" s="1301"/>
      <c r="O11" s="1301"/>
      <c r="P11" s="1301"/>
      <c r="Q11" s="1301"/>
      <c r="R11" s="1301"/>
      <c r="S11" s="1301"/>
      <c r="T11" s="1136"/>
    </row>
    <row r="12" spans="1:20" ht="18.75" thickBot="1">
      <c r="A12" s="1307"/>
      <c r="B12" s="1307"/>
      <c r="C12" s="1308"/>
      <c r="D12" s="1308"/>
      <c r="E12" s="1308"/>
      <c r="F12" s="1307"/>
      <c r="G12" s="1309" t="s">
        <v>597</v>
      </c>
      <c r="H12" s="1310"/>
      <c r="I12" s="1310"/>
      <c r="J12" s="1310"/>
      <c r="K12" s="1310"/>
      <c r="L12" s="1310"/>
      <c r="M12" s="1310"/>
      <c r="N12" s="1310"/>
      <c r="O12" s="1310"/>
      <c r="P12" s="1310"/>
      <c r="Q12" s="1310"/>
      <c r="R12" s="1310"/>
      <c r="S12" s="1311"/>
      <c r="T12" s="1147"/>
    </row>
    <row r="13" spans="1:20" ht="14.25">
      <c r="A13" s="1312" t="s">
        <v>598</v>
      </c>
      <c r="B13" s="1313" t="s">
        <v>599</v>
      </c>
      <c r="C13" s="1313" t="s">
        <v>603</v>
      </c>
      <c r="D13" s="1313" t="s">
        <v>604</v>
      </c>
      <c r="E13" s="1313" t="s">
        <v>689</v>
      </c>
      <c r="F13" s="1314" t="s">
        <v>606</v>
      </c>
      <c r="G13" s="1315" t="s">
        <v>690</v>
      </c>
      <c r="H13" s="1316" t="s">
        <v>691</v>
      </c>
      <c r="I13" s="1317" t="s">
        <v>569</v>
      </c>
      <c r="J13" s="1318"/>
      <c r="K13" s="1318"/>
      <c r="L13" s="1318"/>
      <c r="M13" s="1318"/>
      <c r="N13" s="1318"/>
      <c r="O13" s="1318"/>
      <c r="P13" s="1318"/>
      <c r="Q13" s="1319"/>
      <c r="R13" s="1320" t="s">
        <v>610</v>
      </c>
      <c r="S13" s="1321" t="s">
        <v>692</v>
      </c>
      <c r="T13" s="1162"/>
    </row>
    <row r="14" spans="1:20" ht="14.25">
      <c r="A14" s="1322"/>
      <c r="B14" s="1323"/>
      <c r="C14" s="1323"/>
      <c r="D14" s="1323"/>
      <c r="E14" s="1323"/>
      <c r="F14" s="1324"/>
      <c r="G14" s="1325"/>
      <c r="H14" s="1326"/>
      <c r="I14" s="1327" t="s">
        <v>612</v>
      </c>
      <c r="J14" s="1328"/>
      <c r="K14" s="1328"/>
      <c r="L14" s="1328"/>
      <c r="M14" s="1329" t="s">
        <v>693</v>
      </c>
      <c r="N14" s="1330" t="s">
        <v>569</v>
      </c>
      <c r="O14" s="1331"/>
      <c r="P14" s="1331"/>
      <c r="Q14" s="1332"/>
      <c r="R14" s="1333"/>
      <c r="S14" s="1334"/>
      <c r="T14" s="1162"/>
    </row>
    <row r="15" spans="1:20" ht="42.75">
      <c r="A15" s="1335"/>
      <c r="B15" s="1336"/>
      <c r="C15" s="1336"/>
      <c r="D15" s="1336"/>
      <c r="E15" s="1336"/>
      <c r="F15" s="1337"/>
      <c r="G15" s="1338"/>
      <c r="H15" s="1339"/>
      <c r="I15" s="1340"/>
      <c r="J15" s="1341" t="s">
        <v>614</v>
      </c>
      <c r="K15" s="1341" t="s">
        <v>615</v>
      </c>
      <c r="L15" s="1342" t="s">
        <v>616</v>
      </c>
      <c r="M15" s="1343"/>
      <c r="N15" s="1341" t="s">
        <v>617</v>
      </c>
      <c r="O15" s="1341" t="s">
        <v>619</v>
      </c>
      <c r="P15" s="1341" t="s">
        <v>694</v>
      </c>
      <c r="Q15" s="1344" t="s">
        <v>695</v>
      </c>
      <c r="R15" s="1343"/>
      <c r="S15" s="1345"/>
      <c r="T15" s="1187"/>
    </row>
    <row r="16" spans="1:20" ht="15">
      <c r="A16" s="1346">
        <v>1</v>
      </c>
      <c r="B16" s="1347">
        <f aca="true" t="shared" si="0" ref="B16:S16">A16+1</f>
        <v>2</v>
      </c>
      <c r="C16" s="1347">
        <f t="shared" si="0"/>
        <v>3</v>
      </c>
      <c r="D16" s="1347">
        <f t="shared" si="0"/>
        <v>4</v>
      </c>
      <c r="E16" s="1347">
        <f t="shared" si="0"/>
        <v>5</v>
      </c>
      <c r="F16" s="1348">
        <f t="shared" si="0"/>
        <v>6</v>
      </c>
      <c r="G16" s="1346">
        <f t="shared" si="0"/>
        <v>7</v>
      </c>
      <c r="H16" s="1349">
        <f t="shared" si="0"/>
        <v>8</v>
      </c>
      <c r="I16" s="1347">
        <f t="shared" si="0"/>
        <v>9</v>
      </c>
      <c r="J16" s="1347">
        <f t="shared" si="0"/>
        <v>10</v>
      </c>
      <c r="K16" s="1347">
        <f t="shared" si="0"/>
        <v>11</v>
      </c>
      <c r="L16" s="1347">
        <f t="shared" si="0"/>
        <v>12</v>
      </c>
      <c r="M16" s="1347">
        <f t="shared" si="0"/>
        <v>13</v>
      </c>
      <c r="N16" s="1347">
        <f t="shared" si="0"/>
        <v>14</v>
      </c>
      <c r="O16" s="1347">
        <f t="shared" si="0"/>
        <v>15</v>
      </c>
      <c r="P16" s="1347">
        <f t="shared" si="0"/>
        <v>16</v>
      </c>
      <c r="Q16" s="1347">
        <f t="shared" si="0"/>
        <v>17</v>
      </c>
      <c r="R16" s="1347">
        <f t="shared" si="0"/>
        <v>18</v>
      </c>
      <c r="S16" s="1350">
        <f t="shared" si="0"/>
        <v>19</v>
      </c>
      <c r="T16" s="1195"/>
    </row>
    <row r="17" spans="1:20" ht="134.25" customHeight="1">
      <c r="A17" s="1351">
        <v>1</v>
      </c>
      <c r="B17" s="1352" t="s">
        <v>696</v>
      </c>
      <c r="C17" s="1353" t="s">
        <v>697</v>
      </c>
      <c r="D17" s="1354" t="s">
        <v>698</v>
      </c>
      <c r="E17" s="1354" t="s">
        <v>699</v>
      </c>
      <c r="F17" s="1355" t="s">
        <v>700</v>
      </c>
      <c r="G17" s="1356">
        <f>I17+M17</f>
        <v>410175</v>
      </c>
      <c r="H17" s="1357">
        <f>G17</f>
        <v>410175</v>
      </c>
      <c r="I17" s="1357">
        <v>307250</v>
      </c>
      <c r="J17" s="1357">
        <v>268901</v>
      </c>
      <c r="K17" s="1357">
        <v>38349</v>
      </c>
      <c r="L17" s="1357">
        <v>75</v>
      </c>
      <c r="M17" s="1357">
        <f>N17+O17</f>
        <v>102925</v>
      </c>
      <c r="N17" s="1357">
        <v>66654</v>
      </c>
      <c r="O17" s="1357">
        <v>36271</v>
      </c>
      <c r="P17" s="1357">
        <v>90141</v>
      </c>
      <c r="Q17" s="1358">
        <v>12784</v>
      </c>
      <c r="R17" s="1357">
        <v>0</v>
      </c>
      <c r="S17" s="1359">
        <v>36271</v>
      </c>
      <c r="T17" s="1136"/>
    </row>
    <row r="18" spans="1:20" ht="120.75" customHeight="1" thickBot="1">
      <c r="A18" s="1360">
        <v>2</v>
      </c>
      <c r="B18" s="1361" t="s">
        <v>701</v>
      </c>
      <c r="C18" s="1362" t="s">
        <v>702</v>
      </c>
      <c r="D18" s="1363" t="s">
        <v>703</v>
      </c>
      <c r="E18" s="1354" t="s">
        <v>704</v>
      </c>
      <c r="F18" s="1355" t="s">
        <v>700</v>
      </c>
      <c r="G18" s="1364">
        <f>I18+M18</f>
        <v>74917</v>
      </c>
      <c r="H18" s="1358">
        <f>G18</f>
        <v>74917</v>
      </c>
      <c r="I18" s="1358">
        <v>56188</v>
      </c>
      <c r="J18" s="1365">
        <v>56188</v>
      </c>
      <c r="K18" s="1366">
        <v>0</v>
      </c>
      <c r="L18" s="1367">
        <v>75</v>
      </c>
      <c r="M18" s="1358">
        <v>18729</v>
      </c>
      <c r="N18" s="1358">
        <v>18729</v>
      </c>
      <c r="O18" s="1358">
        <v>0</v>
      </c>
      <c r="P18" s="1358">
        <v>18729</v>
      </c>
      <c r="Q18" s="1368">
        <v>0</v>
      </c>
      <c r="R18" s="1358">
        <v>0</v>
      </c>
      <c r="S18" s="1369">
        <v>0</v>
      </c>
      <c r="T18" s="1237"/>
    </row>
    <row r="19" spans="1:20" ht="15" thickBot="1">
      <c r="A19" s="1370"/>
      <c r="B19" s="1371"/>
      <c r="C19" s="1372" t="s">
        <v>568</v>
      </c>
      <c r="D19" s="1372"/>
      <c r="E19" s="1372"/>
      <c r="F19" s="1373"/>
      <c r="G19" s="1374">
        <f>I19+M19</f>
        <v>485092</v>
      </c>
      <c r="H19" s="1375">
        <f>SUM(H17:H18)</f>
        <v>485092</v>
      </c>
      <c r="I19" s="1375">
        <f>SUM(I17:I18)</f>
        <v>363438</v>
      </c>
      <c r="J19" s="1375">
        <f>SUM(J17:J18)</f>
        <v>325089</v>
      </c>
      <c r="K19" s="1375">
        <f>SUM(K17:K18)</f>
        <v>38349</v>
      </c>
      <c r="L19" s="1375"/>
      <c r="M19" s="1375">
        <f aca="true" t="shared" si="1" ref="M19:S19">SUM(M17:M18)</f>
        <v>121654</v>
      </c>
      <c r="N19" s="1375">
        <f t="shared" si="1"/>
        <v>85383</v>
      </c>
      <c r="O19" s="1375">
        <f t="shared" si="1"/>
        <v>36271</v>
      </c>
      <c r="P19" s="1375">
        <f t="shared" si="1"/>
        <v>108870</v>
      </c>
      <c r="Q19" s="1375">
        <f t="shared" si="1"/>
        <v>12784</v>
      </c>
      <c r="R19" s="1375">
        <f t="shared" si="1"/>
        <v>0</v>
      </c>
      <c r="S19" s="1376">
        <f t="shared" si="1"/>
        <v>36271</v>
      </c>
      <c r="T19" s="1136"/>
    </row>
    <row r="20" spans="1:20" ht="15">
      <c r="A20" s="1377" t="s">
        <v>705</v>
      </c>
      <c r="B20" s="1377"/>
      <c r="C20" s="1298"/>
      <c r="D20" s="1298"/>
      <c r="E20" s="1298"/>
      <c r="F20" s="1297"/>
      <c r="G20" s="1301"/>
      <c r="H20" s="1301"/>
      <c r="I20" s="1301"/>
      <c r="J20" s="1301"/>
      <c r="K20" s="1301"/>
      <c r="L20" s="1301"/>
      <c r="M20" s="1301"/>
      <c r="N20" s="1301"/>
      <c r="O20" s="1301"/>
      <c r="P20" s="1301"/>
      <c r="Q20" s="1301"/>
      <c r="R20" s="1301"/>
      <c r="S20" s="1301"/>
      <c r="T20" s="1136"/>
    </row>
    <row r="21" spans="1:20" ht="12.75">
      <c r="A21" s="1136"/>
      <c r="B21" s="1136"/>
      <c r="C21" s="1137"/>
      <c r="D21" s="1137"/>
      <c r="E21" s="1137"/>
      <c r="F21" s="1136"/>
      <c r="G21" s="1138"/>
      <c r="H21" s="1138"/>
      <c r="I21" s="1138"/>
      <c r="J21" s="1138"/>
      <c r="K21" s="1138"/>
      <c r="L21" s="1138"/>
      <c r="M21" s="1138"/>
      <c r="N21" s="1138"/>
      <c r="O21" s="1138"/>
      <c r="P21" s="1138"/>
      <c r="Q21" s="1138"/>
      <c r="R21" s="1138"/>
      <c r="S21" s="1138"/>
      <c r="T21" s="1136"/>
    </row>
    <row r="22" spans="1:20" ht="12.75">
      <c r="A22" s="1136"/>
      <c r="B22" s="1136"/>
      <c r="C22" s="1137"/>
      <c r="D22" s="1137"/>
      <c r="E22" s="1137"/>
      <c r="F22" s="1136"/>
      <c r="G22" s="1138"/>
      <c r="H22" s="1138"/>
      <c r="I22" s="1138"/>
      <c r="J22" s="1138"/>
      <c r="K22" s="1138"/>
      <c r="L22" s="1138"/>
      <c r="M22" s="1138"/>
      <c r="N22" s="1138"/>
      <c r="O22" s="1138"/>
      <c r="P22" s="1138"/>
      <c r="Q22" s="1138"/>
      <c r="R22" s="1138"/>
      <c r="S22" s="1138"/>
      <c r="T22" s="1136"/>
    </row>
    <row r="23" spans="1:20" ht="12.75">
      <c r="A23" s="1136"/>
      <c r="B23" s="1136"/>
      <c r="C23" s="1137"/>
      <c r="D23" s="1137"/>
      <c r="E23" s="1137"/>
      <c r="F23" s="1136"/>
      <c r="G23" s="1138"/>
      <c r="H23" s="1138"/>
      <c r="I23" s="1138"/>
      <c r="J23" s="1138"/>
      <c r="K23" s="1138"/>
      <c r="L23" s="1138"/>
      <c r="M23" s="1138"/>
      <c r="N23" s="1138"/>
      <c r="O23" s="1138"/>
      <c r="P23" s="1138"/>
      <c r="Q23" s="1138"/>
      <c r="R23" s="1138"/>
      <c r="S23" s="1138"/>
      <c r="T23" s="1136"/>
    </row>
    <row r="24" spans="1:20" ht="12.75">
      <c r="A24" s="1136"/>
      <c r="B24" s="1136"/>
      <c r="C24" s="1137"/>
      <c r="D24" s="1137"/>
      <c r="E24" s="1137"/>
      <c r="F24" s="1136"/>
      <c r="G24" s="1138"/>
      <c r="H24" s="1138"/>
      <c r="I24" s="1138"/>
      <c r="J24" s="1138"/>
      <c r="K24" s="1138"/>
      <c r="L24" s="1138"/>
      <c r="M24" s="1138"/>
      <c r="N24" s="1138"/>
      <c r="O24" s="1138"/>
      <c r="P24" s="1138"/>
      <c r="Q24" s="1138"/>
      <c r="R24" s="1138"/>
      <c r="S24" s="1138"/>
      <c r="T24" s="1136"/>
    </row>
    <row r="25" spans="1:20" ht="12.75">
      <c r="A25" s="1136"/>
      <c r="B25" s="1136"/>
      <c r="C25" s="1137"/>
      <c r="D25" s="1137"/>
      <c r="E25" s="1137"/>
      <c r="F25" s="1136"/>
      <c r="G25" s="1138"/>
      <c r="H25" s="1138"/>
      <c r="I25" s="1138"/>
      <c r="J25" s="1138"/>
      <c r="K25" s="1138"/>
      <c r="L25" s="1138"/>
      <c r="M25" s="1138"/>
      <c r="N25" s="1138"/>
      <c r="O25" s="1138"/>
      <c r="P25" s="1138"/>
      <c r="Q25" s="1138"/>
      <c r="R25" s="1138"/>
      <c r="S25" s="1138"/>
      <c r="T25" s="1136"/>
    </row>
  </sheetData>
  <mergeCells count="16">
    <mergeCell ref="I13:Q13"/>
    <mergeCell ref="R13:R15"/>
    <mergeCell ref="S13:S15"/>
    <mergeCell ref="I14:I15"/>
    <mergeCell ref="M14:M15"/>
    <mergeCell ref="N14:Q14"/>
    <mergeCell ref="A9:M9"/>
    <mergeCell ref="G12:S12"/>
    <mergeCell ref="A13:A15"/>
    <mergeCell ref="B13:B15"/>
    <mergeCell ref="C13:C15"/>
    <mergeCell ref="D13:D15"/>
    <mergeCell ref="E13:E15"/>
    <mergeCell ref="F13:F15"/>
    <mergeCell ref="G13:G15"/>
    <mergeCell ref="H13:H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3"/>
  <sheetViews>
    <sheetView workbookViewId="0" topLeftCell="A1">
      <selection activeCell="A1" sqref="A1:IV16384"/>
    </sheetView>
  </sheetViews>
  <sheetFormatPr defaultColWidth="9.140625" defaultRowHeight="12.75"/>
  <cols>
    <col min="1" max="1" width="6.57421875" style="72" customWidth="1"/>
    <col min="2" max="2" width="9.00390625" style="72" bestFit="1" customWidth="1"/>
    <col min="3" max="3" width="6.57421875" style="72" customWidth="1"/>
    <col min="4" max="4" width="32.140625" style="72" customWidth="1"/>
    <col min="5" max="5" width="13.57421875" style="72" customWidth="1"/>
    <col min="6" max="6" width="12.28125" style="72" customWidth="1"/>
    <col min="7" max="7" width="13.140625" style="72" customWidth="1"/>
    <col min="8" max="8" width="13.8515625" style="72" customWidth="1"/>
    <col min="9" max="9" width="14.00390625" style="72" bestFit="1" customWidth="1"/>
    <col min="10" max="10" width="28.7109375" style="72" bestFit="1" customWidth="1"/>
    <col min="11" max="16384" width="9.140625" style="72" customWidth="1"/>
  </cols>
  <sheetData>
    <row r="1" spans="1:8" ht="12.75">
      <c r="A1" s="70" t="s">
        <v>151</v>
      </c>
      <c r="B1" s="70" t="s">
        <v>152</v>
      </c>
      <c r="C1" s="70"/>
      <c r="D1" s="70"/>
      <c r="E1" s="70"/>
      <c r="F1" s="70"/>
      <c r="G1" s="633" t="s">
        <v>153</v>
      </c>
      <c r="H1" s="633"/>
    </row>
    <row r="2" spans="1:8" ht="12.75">
      <c r="A2" s="70"/>
      <c r="B2" s="70"/>
      <c r="C2" s="70"/>
      <c r="D2" s="70"/>
      <c r="E2" s="70"/>
      <c r="F2" s="70"/>
      <c r="G2" s="633" t="s">
        <v>154</v>
      </c>
      <c r="H2" s="633"/>
    </row>
    <row r="3" spans="1:8" ht="14.25" customHeight="1">
      <c r="A3" s="70"/>
      <c r="B3" s="70"/>
      <c r="C3" s="70"/>
      <c r="D3" s="70"/>
      <c r="E3" s="70"/>
      <c r="F3" s="70"/>
      <c r="G3" s="617" t="s">
        <v>155</v>
      </c>
      <c r="H3" s="617"/>
    </row>
    <row r="4" spans="1:8" ht="17.25" customHeight="1">
      <c r="A4" s="70"/>
      <c r="B4" s="70"/>
      <c r="C4" s="70"/>
      <c r="D4" s="70"/>
      <c r="E4" s="70"/>
      <c r="F4" s="70"/>
      <c r="G4" s="70"/>
      <c r="H4" s="70"/>
    </row>
    <row r="5" spans="1:8" ht="16.5" customHeight="1">
      <c r="A5" s="633" t="s">
        <v>156</v>
      </c>
      <c r="B5" s="633"/>
      <c r="C5" s="633"/>
      <c r="D5" s="633"/>
      <c r="E5" s="633"/>
      <c r="F5" s="633"/>
      <c r="G5" s="633"/>
      <c r="H5" s="70"/>
    </row>
    <row r="6" spans="1:8" ht="15.75" customHeight="1">
      <c r="A6" s="633" t="s">
        <v>157</v>
      </c>
      <c r="B6" s="633"/>
      <c r="C6" s="633"/>
      <c r="D6" s="633"/>
      <c r="E6" s="633"/>
      <c r="F6" s="633"/>
      <c r="G6" s="633"/>
      <c r="H6" s="74"/>
    </row>
    <row r="7" spans="1:8" ht="18.75" customHeight="1">
      <c r="A7" s="616" t="s">
        <v>158</v>
      </c>
      <c r="B7" s="633"/>
      <c r="C7" s="633"/>
      <c r="D7" s="633"/>
      <c r="E7" s="633"/>
      <c r="F7" s="633"/>
      <c r="G7" s="633"/>
      <c r="H7" s="74"/>
    </row>
    <row r="8" spans="1:8" ht="18" customHeight="1">
      <c r="A8" s="633" t="s">
        <v>159</v>
      </c>
      <c r="B8" s="633"/>
      <c r="C8" s="633"/>
      <c r="D8" s="633"/>
      <c r="E8" s="633"/>
      <c r="F8" s="633"/>
      <c r="G8" s="633"/>
      <c r="H8" s="74"/>
    </row>
    <row r="9" spans="1:8" ht="16.5" customHeight="1">
      <c r="A9" s="71" t="s">
        <v>7</v>
      </c>
      <c r="B9" s="71"/>
      <c r="C9" s="71"/>
      <c r="D9" s="71"/>
      <c r="E9" s="71"/>
      <c r="F9" s="75"/>
      <c r="G9" s="75"/>
      <c r="H9" s="70"/>
    </row>
    <row r="10" spans="1:9" ht="18" customHeight="1">
      <c r="A10" s="70"/>
      <c r="B10" s="70"/>
      <c r="C10" s="70"/>
      <c r="D10" s="70"/>
      <c r="E10" s="70"/>
      <c r="F10" s="70"/>
      <c r="G10" s="70"/>
      <c r="H10" s="70"/>
      <c r="I10" s="76"/>
    </row>
    <row r="11" spans="1:9" ht="12.75">
      <c r="A11" s="77"/>
      <c r="B11" s="77"/>
      <c r="C11" s="77"/>
      <c r="D11" s="77"/>
      <c r="E11" s="77"/>
      <c r="F11" s="78"/>
      <c r="G11" s="78"/>
      <c r="H11" s="79" t="s">
        <v>8</v>
      </c>
      <c r="I11" s="76"/>
    </row>
    <row r="12" spans="1:10" s="82" customFormat="1" ht="37.5" customHeight="1">
      <c r="A12" s="80" t="s">
        <v>9</v>
      </c>
      <c r="B12" s="80" t="s">
        <v>10</v>
      </c>
      <c r="C12" s="80" t="s">
        <v>11</v>
      </c>
      <c r="D12" s="80" t="s">
        <v>12</v>
      </c>
      <c r="E12" s="80" t="s">
        <v>13</v>
      </c>
      <c r="F12" s="80" t="s">
        <v>14</v>
      </c>
      <c r="G12" s="80" t="s">
        <v>15</v>
      </c>
      <c r="H12" s="80" t="s">
        <v>16</v>
      </c>
      <c r="I12" s="81"/>
      <c r="J12" s="81"/>
    </row>
    <row r="13" spans="1:10" s="85" customFormat="1" ht="13.5">
      <c r="A13" s="83">
        <v>1</v>
      </c>
      <c r="B13" s="83">
        <v>2</v>
      </c>
      <c r="C13" s="83">
        <v>3</v>
      </c>
      <c r="D13" s="83">
        <v>4</v>
      </c>
      <c r="E13" s="83">
        <v>5</v>
      </c>
      <c r="F13" s="83">
        <v>6</v>
      </c>
      <c r="G13" s="83">
        <v>7</v>
      </c>
      <c r="H13" s="83">
        <v>8</v>
      </c>
      <c r="I13" s="84"/>
      <c r="J13" s="84"/>
    </row>
    <row r="14" spans="1:10" s="92" customFormat="1" ht="27" customHeight="1" thickBot="1">
      <c r="A14" s="86"/>
      <c r="B14" s="86"/>
      <c r="C14" s="86"/>
      <c r="D14" s="87" t="s">
        <v>160</v>
      </c>
      <c r="E14" s="88">
        <v>308728997</v>
      </c>
      <c r="F14" s="88">
        <f>SUM(F16+F20+F30+F44+F48+F56+F98+F104+F111+F133+F138+F151+F157+F176+F196+F207)</f>
        <v>6297884</v>
      </c>
      <c r="G14" s="88">
        <f>SUM(G16+G20+G30+G44+G48+G56+G98+G104+G111+G133+G138+G151+G157+G176+G196+G207)</f>
        <v>16926109</v>
      </c>
      <c r="H14" s="89">
        <f>E14+F14-G14</f>
        <v>298100772</v>
      </c>
      <c r="I14" s="90"/>
      <c r="J14" s="91" t="s">
        <v>18</v>
      </c>
    </row>
    <row r="15" spans="1:10" s="92" customFormat="1" ht="6" customHeight="1">
      <c r="A15" s="93"/>
      <c r="B15" s="93"/>
      <c r="C15" s="93"/>
      <c r="D15" s="94"/>
      <c r="E15" s="95"/>
      <c r="F15" s="95"/>
      <c r="G15" s="95"/>
      <c r="H15" s="96"/>
      <c r="I15" s="90"/>
      <c r="J15" s="91"/>
    </row>
    <row r="16" spans="1:10" s="92" customFormat="1" ht="27" customHeight="1">
      <c r="A16" s="97" t="s">
        <v>19</v>
      </c>
      <c r="B16" s="98"/>
      <c r="C16" s="98"/>
      <c r="D16" s="99" t="s">
        <v>20</v>
      </c>
      <c r="E16" s="100">
        <v>17786690</v>
      </c>
      <c r="F16" s="100">
        <f>F17</f>
        <v>0</v>
      </c>
      <c r="G16" s="100">
        <f>G17</f>
        <v>42943</v>
      </c>
      <c r="H16" s="100">
        <f aca="true" t="shared" si="0" ref="H16:H79">E16+F16-G16</f>
        <v>17743747</v>
      </c>
      <c r="I16" s="90"/>
      <c r="J16" s="91"/>
    </row>
    <row r="17" spans="1:10" s="92" customFormat="1" ht="27" customHeight="1">
      <c r="A17" s="93"/>
      <c r="B17" s="101" t="s">
        <v>161</v>
      </c>
      <c r="C17" s="101"/>
      <c r="D17" s="102" t="s">
        <v>162</v>
      </c>
      <c r="E17" s="103">
        <v>113503</v>
      </c>
      <c r="F17" s="103">
        <f>F19</f>
        <v>0</v>
      </c>
      <c r="G17" s="103">
        <f>G19</f>
        <v>42943</v>
      </c>
      <c r="H17" s="103">
        <f t="shared" si="0"/>
        <v>70560</v>
      </c>
      <c r="I17" s="90"/>
      <c r="J17" s="91"/>
    </row>
    <row r="18" spans="1:10" s="92" customFormat="1" ht="4.5" customHeight="1">
      <c r="A18" s="93"/>
      <c r="B18" s="101"/>
      <c r="C18" s="101"/>
      <c r="D18" s="102"/>
      <c r="E18" s="103"/>
      <c r="F18" s="103"/>
      <c r="G18" s="103"/>
      <c r="H18" s="103"/>
      <c r="I18" s="90"/>
      <c r="J18" s="91"/>
    </row>
    <row r="19" spans="1:10" s="92" customFormat="1" ht="60.75" customHeight="1">
      <c r="A19" s="93"/>
      <c r="B19" s="101"/>
      <c r="C19" s="104" t="s">
        <v>163</v>
      </c>
      <c r="D19" s="106" t="s">
        <v>164</v>
      </c>
      <c r="E19" s="107">
        <v>43503</v>
      </c>
      <c r="F19" s="107">
        <v>0</v>
      </c>
      <c r="G19" s="107">
        <v>42943</v>
      </c>
      <c r="H19" s="107">
        <f t="shared" si="0"/>
        <v>560</v>
      </c>
      <c r="I19" s="90"/>
      <c r="J19" s="91"/>
    </row>
    <row r="20" spans="1:10" s="92" customFormat="1" ht="30" customHeight="1">
      <c r="A20" s="97" t="s">
        <v>27</v>
      </c>
      <c r="B20" s="97"/>
      <c r="C20" s="108"/>
      <c r="D20" s="109" t="s">
        <v>28</v>
      </c>
      <c r="E20" s="110">
        <v>15965470</v>
      </c>
      <c r="F20" s="110">
        <f>SUM(F21)</f>
        <v>0</v>
      </c>
      <c r="G20" s="110">
        <f>SUM(G21)</f>
        <v>5326747</v>
      </c>
      <c r="H20" s="110">
        <f t="shared" si="0"/>
        <v>10638723</v>
      </c>
      <c r="I20" s="90"/>
      <c r="J20" s="91"/>
    </row>
    <row r="21" spans="1:10" s="92" customFormat="1" ht="30" customHeight="1">
      <c r="A21" s="111"/>
      <c r="B21" s="112" t="s">
        <v>29</v>
      </c>
      <c r="C21" s="113"/>
      <c r="D21" s="114" t="s">
        <v>30</v>
      </c>
      <c r="E21" s="115">
        <v>15965470</v>
      </c>
      <c r="F21" s="115">
        <f>SUM(F23:F27)</f>
        <v>0</v>
      </c>
      <c r="G21" s="115">
        <f>SUM(G23:G29)</f>
        <v>5326747</v>
      </c>
      <c r="H21" s="115">
        <f t="shared" si="0"/>
        <v>10638723</v>
      </c>
      <c r="I21" s="90"/>
      <c r="J21" s="91"/>
    </row>
    <row r="22" spans="1:10" s="92" customFormat="1" ht="3.75" customHeight="1">
      <c r="A22" s="93"/>
      <c r="B22" s="101"/>
      <c r="C22" s="104"/>
      <c r="D22" s="116"/>
      <c r="E22" s="117"/>
      <c r="F22" s="117"/>
      <c r="G22" s="117"/>
      <c r="H22" s="117"/>
      <c r="I22" s="90"/>
      <c r="J22" s="91"/>
    </row>
    <row r="23" spans="1:10" s="92" customFormat="1" ht="84.75" customHeight="1">
      <c r="A23" s="93"/>
      <c r="B23" s="101"/>
      <c r="C23" s="104" t="s">
        <v>165</v>
      </c>
      <c r="D23" s="106" t="s">
        <v>166</v>
      </c>
      <c r="E23" s="107">
        <v>3883995</v>
      </c>
      <c r="F23" s="107">
        <v>0</v>
      </c>
      <c r="G23" s="107">
        <v>3883995</v>
      </c>
      <c r="H23" s="107">
        <f t="shared" si="0"/>
        <v>0</v>
      </c>
      <c r="I23" s="90"/>
      <c r="J23" s="91"/>
    </row>
    <row r="24" spans="1:10" s="92" customFormat="1" ht="30" customHeight="1">
      <c r="A24" s="93"/>
      <c r="B24" s="101"/>
      <c r="C24" s="118" t="s">
        <v>167</v>
      </c>
      <c r="D24" s="119" t="s">
        <v>168</v>
      </c>
      <c r="E24" s="120">
        <v>3148838</v>
      </c>
      <c r="F24" s="120">
        <v>0</v>
      </c>
      <c r="G24" s="120">
        <v>60841</v>
      </c>
      <c r="H24" s="120">
        <f t="shared" si="0"/>
        <v>3087997</v>
      </c>
      <c r="I24" s="90"/>
      <c r="J24" s="91"/>
    </row>
    <row r="25" spans="1:10" s="92" customFormat="1" ht="32.25" customHeight="1">
      <c r="A25" s="93"/>
      <c r="B25" s="101"/>
      <c r="C25" s="118" t="s">
        <v>169</v>
      </c>
      <c r="D25" s="119" t="s">
        <v>168</v>
      </c>
      <c r="E25" s="120">
        <v>2375000</v>
      </c>
      <c r="F25" s="120">
        <v>0</v>
      </c>
      <c r="G25" s="120">
        <v>62637</v>
      </c>
      <c r="H25" s="120">
        <f t="shared" si="0"/>
        <v>2312363</v>
      </c>
      <c r="I25" s="90"/>
      <c r="J25" s="91"/>
    </row>
    <row r="26" spans="1:10" s="92" customFormat="1" ht="4.5" customHeight="1">
      <c r="A26" s="93"/>
      <c r="B26" s="101"/>
      <c r="C26" s="118"/>
      <c r="D26" s="119"/>
      <c r="E26" s="120"/>
      <c r="F26" s="120"/>
      <c r="G26" s="120"/>
      <c r="H26" s="120"/>
      <c r="I26" s="90"/>
      <c r="J26" s="91"/>
    </row>
    <row r="27" spans="1:10" s="92" customFormat="1" ht="72" customHeight="1">
      <c r="A27" s="93"/>
      <c r="B27" s="101"/>
      <c r="C27" s="104" t="s">
        <v>170</v>
      </c>
      <c r="D27" s="106" t="s">
        <v>171</v>
      </c>
      <c r="E27" s="107">
        <v>1100000</v>
      </c>
      <c r="F27" s="107">
        <v>0</v>
      </c>
      <c r="G27" s="121">
        <v>2074</v>
      </c>
      <c r="H27" s="107">
        <f t="shared" si="0"/>
        <v>1097926</v>
      </c>
      <c r="I27" s="90"/>
      <c r="J27" s="91"/>
    </row>
    <row r="28" spans="1:10" s="92" customFormat="1" ht="4.5" customHeight="1">
      <c r="A28" s="93"/>
      <c r="B28" s="101"/>
      <c r="C28" s="104"/>
      <c r="D28" s="106"/>
      <c r="E28" s="107"/>
      <c r="F28" s="107"/>
      <c r="G28" s="121"/>
      <c r="H28" s="107"/>
      <c r="I28" s="90"/>
      <c r="J28" s="91"/>
    </row>
    <row r="29" spans="1:10" s="92" customFormat="1" ht="87.75" customHeight="1">
      <c r="A29" s="93"/>
      <c r="B29" s="101"/>
      <c r="C29" s="104" t="s">
        <v>172</v>
      </c>
      <c r="D29" s="106" t="s">
        <v>173</v>
      </c>
      <c r="E29" s="107">
        <v>1317200</v>
      </c>
      <c r="F29" s="107">
        <v>0</v>
      </c>
      <c r="G29" s="121">
        <v>1317200</v>
      </c>
      <c r="H29" s="107">
        <f t="shared" si="0"/>
        <v>0</v>
      </c>
      <c r="I29" s="90"/>
      <c r="J29" s="91"/>
    </row>
    <row r="30" spans="1:10" s="92" customFormat="1" ht="27.75" customHeight="1">
      <c r="A30" s="97" t="s">
        <v>174</v>
      </c>
      <c r="B30" s="98"/>
      <c r="C30" s="98"/>
      <c r="D30" s="99" t="s">
        <v>41</v>
      </c>
      <c r="E30" s="100">
        <v>110329183</v>
      </c>
      <c r="F30" s="100">
        <f>F31+F39</f>
        <v>4707320</v>
      </c>
      <c r="G30" s="100">
        <f>G31+G39</f>
        <v>4707320</v>
      </c>
      <c r="H30" s="100">
        <f t="shared" si="0"/>
        <v>110329183</v>
      </c>
      <c r="I30" s="90"/>
      <c r="J30" s="91"/>
    </row>
    <row r="31" spans="1:10" s="92" customFormat="1" ht="27.75" customHeight="1">
      <c r="A31" s="93"/>
      <c r="B31" s="101" t="s">
        <v>175</v>
      </c>
      <c r="C31" s="93"/>
      <c r="D31" s="122" t="s">
        <v>176</v>
      </c>
      <c r="E31" s="103">
        <v>47460170</v>
      </c>
      <c r="F31" s="103">
        <f>SUM(F33:F38)</f>
        <v>4706146</v>
      </c>
      <c r="G31" s="103">
        <f>SUM(G33:G38)</f>
        <v>4706146</v>
      </c>
      <c r="H31" s="103">
        <f t="shared" si="0"/>
        <v>47460170</v>
      </c>
      <c r="I31" s="90"/>
      <c r="J31" s="91"/>
    </row>
    <row r="32" spans="1:10" s="92" customFormat="1" ht="3.75" customHeight="1">
      <c r="A32" s="93"/>
      <c r="B32" s="101"/>
      <c r="C32" s="93"/>
      <c r="D32" s="122"/>
      <c r="E32" s="103"/>
      <c r="F32" s="103"/>
      <c r="G32" s="103"/>
      <c r="H32" s="103"/>
      <c r="I32" s="90"/>
      <c r="J32" s="91"/>
    </row>
    <row r="33" spans="1:10" s="92" customFormat="1" ht="42.75" customHeight="1">
      <c r="A33" s="93"/>
      <c r="B33" s="101"/>
      <c r="C33" s="104" t="s">
        <v>177</v>
      </c>
      <c r="D33" s="106" t="s">
        <v>178</v>
      </c>
      <c r="E33" s="107">
        <v>26637410</v>
      </c>
      <c r="F33" s="107">
        <v>4706146</v>
      </c>
      <c r="G33" s="107">
        <v>0</v>
      </c>
      <c r="H33" s="107">
        <f t="shared" si="0"/>
        <v>31343556</v>
      </c>
      <c r="I33" s="90"/>
      <c r="J33" s="91"/>
    </row>
    <row r="34" spans="1:10" s="92" customFormat="1" ht="4.5" customHeight="1">
      <c r="A34" s="93"/>
      <c r="B34" s="101"/>
      <c r="C34" s="104"/>
      <c r="D34" s="106"/>
      <c r="E34" s="107"/>
      <c r="F34" s="107"/>
      <c r="G34" s="107"/>
      <c r="H34" s="107"/>
      <c r="I34" s="90"/>
      <c r="J34" s="91"/>
    </row>
    <row r="35" spans="1:10" s="92" customFormat="1" ht="27.75" customHeight="1">
      <c r="A35" s="93"/>
      <c r="B35" s="101"/>
      <c r="C35" s="118" t="s">
        <v>179</v>
      </c>
      <c r="D35" s="119" t="s">
        <v>180</v>
      </c>
      <c r="E35" s="120">
        <v>37918</v>
      </c>
      <c r="F35" s="120">
        <v>0</v>
      </c>
      <c r="G35" s="120">
        <v>37918</v>
      </c>
      <c r="H35" s="120">
        <f t="shared" si="0"/>
        <v>0</v>
      </c>
      <c r="I35" s="90"/>
      <c r="J35" s="91"/>
    </row>
    <row r="36" spans="1:10" s="92" customFormat="1" ht="27.75" customHeight="1">
      <c r="A36" s="93"/>
      <c r="B36" s="101"/>
      <c r="C36" s="118" t="s">
        <v>181</v>
      </c>
      <c r="D36" s="119" t="s">
        <v>182</v>
      </c>
      <c r="E36" s="120">
        <v>134000</v>
      </c>
      <c r="F36" s="120">
        <v>0</v>
      </c>
      <c r="G36" s="120">
        <v>38313</v>
      </c>
      <c r="H36" s="120">
        <f t="shared" si="0"/>
        <v>95687</v>
      </c>
      <c r="I36" s="90"/>
      <c r="J36" s="91"/>
    </row>
    <row r="37" spans="1:10" s="92" customFormat="1" ht="4.5" customHeight="1">
      <c r="A37" s="93"/>
      <c r="B37" s="101"/>
      <c r="C37" s="118"/>
      <c r="D37" s="119"/>
      <c r="E37" s="120"/>
      <c r="F37" s="120"/>
      <c r="G37" s="120"/>
      <c r="H37" s="120"/>
      <c r="I37" s="90"/>
      <c r="J37" s="91"/>
    </row>
    <row r="38" spans="1:10" s="92" customFormat="1" ht="27.75" customHeight="1">
      <c r="A38" s="93"/>
      <c r="B38" s="93"/>
      <c r="C38" s="104" t="s">
        <v>183</v>
      </c>
      <c r="D38" s="106" t="s">
        <v>184</v>
      </c>
      <c r="E38" s="107">
        <v>20628760</v>
      </c>
      <c r="F38" s="120">
        <v>0</v>
      </c>
      <c r="G38" s="120">
        <v>4629915</v>
      </c>
      <c r="H38" s="120">
        <f t="shared" si="0"/>
        <v>15998845</v>
      </c>
      <c r="I38" s="90"/>
      <c r="J38" s="91"/>
    </row>
    <row r="39" spans="1:10" s="92" customFormat="1" ht="27.75" customHeight="1">
      <c r="A39" s="93"/>
      <c r="B39" s="101" t="s">
        <v>185</v>
      </c>
      <c r="C39" s="104"/>
      <c r="D39" s="116" t="s">
        <v>186</v>
      </c>
      <c r="E39" s="117">
        <v>32300818</v>
      </c>
      <c r="F39" s="117">
        <f>SUM(F41:F43)</f>
        <v>1174</v>
      </c>
      <c r="G39" s="117">
        <f>SUM(G41:G43)</f>
        <v>1174</v>
      </c>
      <c r="H39" s="117">
        <f t="shared" si="0"/>
        <v>32300818</v>
      </c>
      <c r="I39" s="90"/>
      <c r="J39" s="91"/>
    </row>
    <row r="40" spans="1:10" s="92" customFormat="1" ht="5.25" customHeight="1">
      <c r="A40" s="93"/>
      <c r="B40" s="101"/>
      <c r="C40" s="104"/>
      <c r="D40" s="116"/>
      <c r="E40" s="117"/>
      <c r="F40" s="117"/>
      <c r="G40" s="117"/>
      <c r="H40" s="117"/>
      <c r="I40" s="90"/>
      <c r="J40" s="91"/>
    </row>
    <row r="41" spans="1:10" s="92" customFormat="1" ht="30.75" customHeight="1">
      <c r="A41" s="93"/>
      <c r="B41" s="93"/>
      <c r="C41" s="104" t="s">
        <v>187</v>
      </c>
      <c r="D41" s="106" t="s">
        <v>184</v>
      </c>
      <c r="E41" s="107">
        <v>2594144</v>
      </c>
      <c r="F41" s="107">
        <v>1174</v>
      </c>
      <c r="G41" s="107">
        <v>0</v>
      </c>
      <c r="H41" s="120">
        <f t="shared" si="0"/>
        <v>2595318</v>
      </c>
      <c r="I41" s="90"/>
      <c r="J41" s="91"/>
    </row>
    <row r="42" spans="1:10" s="92" customFormat="1" ht="4.5" customHeight="1">
      <c r="A42" s="93"/>
      <c r="B42" s="93"/>
      <c r="C42" s="104"/>
      <c r="D42" s="106"/>
      <c r="E42" s="107"/>
      <c r="F42" s="107"/>
      <c r="G42" s="107"/>
      <c r="H42" s="120"/>
      <c r="I42" s="90"/>
      <c r="J42" s="91"/>
    </row>
    <row r="43" spans="1:10" s="92" customFormat="1" ht="31.5" customHeight="1">
      <c r="A43" s="93"/>
      <c r="B43" s="93"/>
      <c r="C43" s="104" t="s">
        <v>188</v>
      </c>
      <c r="D43" s="106" t="s">
        <v>189</v>
      </c>
      <c r="E43" s="107">
        <v>305774</v>
      </c>
      <c r="F43" s="120">
        <v>0</v>
      </c>
      <c r="G43" s="120">
        <v>1174</v>
      </c>
      <c r="H43" s="120">
        <f t="shared" si="0"/>
        <v>304600</v>
      </c>
      <c r="I43" s="90"/>
      <c r="J43" s="91"/>
    </row>
    <row r="44" spans="1:10" s="92" customFormat="1" ht="27.75" customHeight="1">
      <c r="A44" s="97" t="s">
        <v>190</v>
      </c>
      <c r="B44" s="98"/>
      <c r="C44" s="108"/>
      <c r="D44" s="109" t="s">
        <v>43</v>
      </c>
      <c r="E44" s="110">
        <v>357800</v>
      </c>
      <c r="F44" s="110">
        <f>F46</f>
        <v>0</v>
      </c>
      <c r="G44" s="110">
        <f>G46</f>
        <v>4900</v>
      </c>
      <c r="H44" s="110">
        <f t="shared" si="0"/>
        <v>352900</v>
      </c>
      <c r="I44" s="90"/>
      <c r="J44" s="91"/>
    </row>
    <row r="45" spans="1:10" s="92" customFormat="1" ht="6" customHeight="1">
      <c r="A45" s="101"/>
      <c r="B45" s="93"/>
      <c r="C45" s="104"/>
      <c r="D45" s="116"/>
      <c r="E45" s="117"/>
      <c r="F45" s="117"/>
      <c r="G45" s="117"/>
      <c r="H45" s="117"/>
      <c r="I45" s="90"/>
      <c r="J45" s="91"/>
    </row>
    <row r="46" spans="1:10" s="92" customFormat="1" ht="27.75" customHeight="1">
      <c r="A46" s="93"/>
      <c r="B46" s="123" t="s">
        <v>191</v>
      </c>
      <c r="C46" s="104"/>
      <c r="D46" s="124" t="s">
        <v>192</v>
      </c>
      <c r="E46" s="125">
        <v>357800</v>
      </c>
      <c r="F46" s="125">
        <f>SUM(F47)</f>
        <v>0</v>
      </c>
      <c r="G46" s="125">
        <f>SUM(G47)</f>
        <v>4900</v>
      </c>
      <c r="H46" s="125">
        <f t="shared" si="0"/>
        <v>352900</v>
      </c>
      <c r="I46" s="90"/>
      <c r="J46" s="91"/>
    </row>
    <row r="47" spans="1:10" s="92" customFormat="1" ht="27.75" customHeight="1">
      <c r="A47" s="93"/>
      <c r="B47" s="93"/>
      <c r="C47" s="118" t="s">
        <v>193</v>
      </c>
      <c r="D47" s="119" t="s">
        <v>194</v>
      </c>
      <c r="E47" s="120">
        <v>18000</v>
      </c>
      <c r="F47" s="120">
        <v>0</v>
      </c>
      <c r="G47" s="120">
        <v>4900</v>
      </c>
      <c r="H47" s="120">
        <f t="shared" si="0"/>
        <v>13100</v>
      </c>
      <c r="I47" s="90"/>
      <c r="J47" s="91"/>
    </row>
    <row r="48" spans="1:10" s="92" customFormat="1" ht="27.75" customHeight="1">
      <c r="A48" s="97" t="s">
        <v>195</v>
      </c>
      <c r="B48" s="98"/>
      <c r="C48" s="108"/>
      <c r="D48" s="109" t="s">
        <v>47</v>
      </c>
      <c r="E48" s="110">
        <v>457000</v>
      </c>
      <c r="F48" s="110">
        <f>F50</f>
        <v>0</v>
      </c>
      <c r="G48" s="110">
        <f>G50</f>
        <v>293026</v>
      </c>
      <c r="H48" s="110">
        <f t="shared" si="0"/>
        <v>163974</v>
      </c>
      <c r="I48" s="90"/>
      <c r="J48" s="91"/>
    </row>
    <row r="49" spans="1:10" s="92" customFormat="1" ht="4.5" customHeight="1">
      <c r="A49" s="101"/>
      <c r="B49" s="93"/>
      <c r="C49" s="104"/>
      <c r="D49" s="116"/>
      <c r="E49" s="117"/>
      <c r="F49" s="117"/>
      <c r="G49" s="117"/>
      <c r="H49" s="117"/>
      <c r="I49" s="90"/>
      <c r="J49" s="91"/>
    </row>
    <row r="50" spans="1:10" s="92" customFormat="1" ht="27.75" customHeight="1">
      <c r="A50" s="93"/>
      <c r="B50" s="123" t="s">
        <v>196</v>
      </c>
      <c r="C50" s="104"/>
      <c r="D50" s="124" t="s">
        <v>48</v>
      </c>
      <c r="E50" s="125">
        <v>457000</v>
      </c>
      <c r="F50" s="125">
        <f>SUM(F51:F55)</f>
        <v>0</v>
      </c>
      <c r="G50" s="125">
        <f>SUM(G51:G55)</f>
        <v>293026</v>
      </c>
      <c r="H50" s="125">
        <f t="shared" si="0"/>
        <v>163974</v>
      </c>
      <c r="I50" s="90"/>
      <c r="J50" s="91"/>
    </row>
    <row r="51" spans="1:10" s="92" customFormat="1" ht="27.75" customHeight="1">
      <c r="A51" s="93"/>
      <c r="B51" s="93"/>
      <c r="C51" s="118" t="s">
        <v>197</v>
      </c>
      <c r="D51" s="119" t="s">
        <v>198</v>
      </c>
      <c r="E51" s="120">
        <v>70000</v>
      </c>
      <c r="F51" s="120">
        <v>0</v>
      </c>
      <c r="G51" s="120">
        <v>59986</v>
      </c>
      <c r="H51" s="120">
        <f t="shared" si="0"/>
        <v>10014</v>
      </c>
      <c r="I51" s="90"/>
      <c r="J51" s="91"/>
    </row>
    <row r="52" spans="1:10" s="92" customFormat="1" ht="27.75" customHeight="1">
      <c r="A52" s="93"/>
      <c r="B52" s="93"/>
      <c r="C52" s="118" t="s">
        <v>199</v>
      </c>
      <c r="D52" s="119" t="s">
        <v>168</v>
      </c>
      <c r="E52" s="120">
        <v>177000</v>
      </c>
      <c r="F52" s="120">
        <v>0</v>
      </c>
      <c r="G52" s="120">
        <v>89000</v>
      </c>
      <c r="H52" s="120">
        <f t="shared" si="0"/>
        <v>88000</v>
      </c>
      <c r="I52" s="90"/>
      <c r="J52" s="91"/>
    </row>
    <row r="53" spans="1:10" s="92" customFormat="1" ht="27.75" customHeight="1">
      <c r="A53" s="93"/>
      <c r="B53" s="93"/>
      <c r="C53" s="118" t="s">
        <v>200</v>
      </c>
      <c r="D53" s="119" t="s">
        <v>201</v>
      </c>
      <c r="E53" s="120">
        <v>95000</v>
      </c>
      <c r="F53" s="107">
        <v>0</v>
      </c>
      <c r="G53" s="120">
        <v>91805</v>
      </c>
      <c r="H53" s="120">
        <f t="shared" si="0"/>
        <v>3195</v>
      </c>
      <c r="I53" s="90"/>
      <c r="J53" s="91"/>
    </row>
    <row r="54" spans="1:10" s="92" customFormat="1" ht="4.5" customHeight="1">
      <c r="A54" s="93"/>
      <c r="B54" s="93"/>
      <c r="C54" s="118"/>
      <c r="D54" s="119"/>
      <c r="E54" s="120"/>
      <c r="F54" s="107"/>
      <c r="G54" s="120"/>
      <c r="H54" s="120"/>
      <c r="I54" s="90"/>
      <c r="J54" s="91"/>
    </row>
    <row r="55" spans="1:10" s="92" customFormat="1" ht="31.5" customHeight="1">
      <c r="A55" s="93"/>
      <c r="B55" s="93"/>
      <c r="C55" s="104" t="s">
        <v>202</v>
      </c>
      <c r="D55" s="106" t="s">
        <v>203</v>
      </c>
      <c r="E55" s="107">
        <v>85000</v>
      </c>
      <c r="F55" s="107">
        <v>0</v>
      </c>
      <c r="G55" s="107">
        <v>52235</v>
      </c>
      <c r="H55" s="107">
        <f t="shared" si="0"/>
        <v>32765</v>
      </c>
      <c r="I55" s="90"/>
      <c r="J55" s="91"/>
    </row>
    <row r="56" spans="1:8" s="129" customFormat="1" ht="27" customHeight="1">
      <c r="A56" s="97" t="s">
        <v>204</v>
      </c>
      <c r="B56" s="126"/>
      <c r="C56" s="127"/>
      <c r="D56" s="99" t="s">
        <v>56</v>
      </c>
      <c r="E56" s="100">
        <v>17101784</v>
      </c>
      <c r="F56" s="128">
        <f>SUM(F58+F60+F76)</f>
        <v>15467</v>
      </c>
      <c r="G56" s="128">
        <f>SUM(G58+G60+G76)</f>
        <v>347937</v>
      </c>
      <c r="H56" s="100">
        <f t="shared" si="0"/>
        <v>16769314</v>
      </c>
    </row>
    <row r="57" spans="1:8" s="129" customFormat="1" ht="4.5" customHeight="1">
      <c r="A57" s="101"/>
      <c r="B57" s="130"/>
      <c r="C57" s="131"/>
      <c r="D57" s="102"/>
      <c r="E57" s="103"/>
      <c r="F57" s="132"/>
      <c r="G57" s="132"/>
      <c r="H57" s="103"/>
    </row>
    <row r="58" spans="1:8" s="129" customFormat="1" ht="27" customHeight="1">
      <c r="A58" s="101"/>
      <c r="B58" s="133" t="s">
        <v>205</v>
      </c>
      <c r="C58" s="131"/>
      <c r="D58" s="102" t="s">
        <v>206</v>
      </c>
      <c r="E58" s="103">
        <v>941500</v>
      </c>
      <c r="F58" s="132">
        <f>SUM(F59)</f>
        <v>5000</v>
      </c>
      <c r="G58" s="132">
        <f>SUM(G59)</f>
        <v>0</v>
      </c>
      <c r="H58" s="117">
        <f t="shared" si="0"/>
        <v>946500</v>
      </c>
    </row>
    <row r="59" spans="1:8" s="129" customFormat="1" ht="27" customHeight="1">
      <c r="A59" s="101"/>
      <c r="B59" s="130"/>
      <c r="C59" s="131" t="s">
        <v>199</v>
      </c>
      <c r="D59" s="119" t="s">
        <v>168</v>
      </c>
      <c r="E59" s="120">
        <v>119666</v>
      </c>
      <c r="F59" s="134">
        <v>5000</v>
      </c>
      <c r="G59" s="134">
        <v>0</v>
      </c>
      <c r="H59" s="120">
        <f t="shared" si="0"/>
        <v>124666</v>
      </c>
    </row>
    <row r="60" spans="1:8" s="129" customFormat="1" ht="27" customHeight="1">
      <c r="A60" s="101"/>
      <c r="B60" s="133" t="s">
        <v>207</v>
      </c>
      <c r="C60" s="131"/>
      <c r="D60" s="102" t="s">
        <v>57</v>
      </c>
      <c r="E60" s="103">
        <v>12996960</v>
      </c>
      <c r="F60" s="132">
        <f>SUM(F62:F74)</f>
        <v>10467</v>
      </c>
      <c r="G60" s="132">
        <f>SUM(G62:G74)</f>
        <v>85779</v>
      </c>
      <c r="H60" s="103">
        <f t="shared" si="0"/>
        <v>12921648</v>
      </c>
    </row>
    <row r="61" spans="1:8" s="129" customFormat="1" ht="5.25" customHeight="1">
      <c r="A61" s="101"/>
      <c r="B61" s="133"/>
      <c r="C61" s="131"/>
      <c r="D61" s="102"/>
      <c r="E61" s="103"/>
      <c r="F61" s="132"/>
      <c r="G61" s="132"/>
      <c r="H61" s="103"/>
    </row>
    <row r="62" spans="1:8" s="129" customFormat="1" ht="25.5" customHeight="1">
      <c r="A62" s="101"/>
      <c r="B62" s="118"/>
      <c r="C62" s="131" t="s">
        <v>208</v>
      </c>
      <c r="D62" s="119" t="s">
        <v>209</v>
      </c>
      <c r="E62" s="120">
        <v>337920</v>
      </c>
      <c r="F62" s="134">
        <v>0</v>
      </c>
      <c r="G62" s="134">
        <v>28320</v>
      </c>
      <c r="H62" s="120">
        <f t="shared" si="0"/>
        <v>309600</v>
      </c>
    </row>
    <row r="63" spans="1:8" s="129" customFormat="1" ht="25.5" customHeight="1">
      <c r="A63" s="101"/>
      <c r="B63" s="118"/>
      <c r="C63" s="131" t="s">
        <v>210</v>
      </c>
      <c r="D63" s="119" t="s">
        <v>209</v>
      </c>
      <c r="E63" s="120">
        <v>112640</v>
      </c>
      <c r="F63" s="134">
        <v>0</v>
      </c>
      <c r="G63" s="134">
        <v>9440</v>
      </c>
      <c r="H63" s="120">
        <f t="shared" si="0"/>
        <v>103200</v>
      </c>
    </row>
    <row r="64" spans="1:8" s="129" customFormat="1" ht="25.5" customHeight="1">
      <c r="A64" s="101"/>
      <c r="B64" s="118"/>
      <c r="C64" s="131" t="s">
        <v>211</v>
      </c>
      <c r="D64" s="119" t="s">
        <v>212</v>
      </c>
      <c r="E64" s="120">
        <v>58513</v>
      </c>
      <c r="F64" s="134">
        <v>0</v>
      </c>
      <c r="G64" s="134">
        <v>4880</v>
      </c>
      <c r="H64" s="120">
        <f t="shared" si="0"/>
        <v>53633</v>
      </c>
    </row>
    <row r="65" spans="1:8" s="129" customFormat="1" ht="25.5" customHeight="1">
      <c r="A65" s="101"/>
      <c r="B65" s="118"/>
      <c r="C65" s="131" t="s">
        <v>213</v>
      </c>
      <c r="D65" s="119" t="s">
        <v>212</v>
      </c>
      <c r="E65" s="120">
        <v>19503</v>
      </c>
      <c r="F65" s="134">
        <v>0</v>
      </c>
      <c r="G65" s="134">
        <v>1626</v>
      </c>
      <c r="H65" s="120">
        <f t="shared" si="0"/>
        <v>17877</v>
      </c>
    </row>
    <row r="66" spans="1:8" s="129" customFormat="1" ht="25.5" customHeight="1">
      <c r="A66" s="101"/>
      <c r="B66" s="118"/>
      <c r="C66" s="131" t="s">
        <v>214</v>
      </c>
      <c r="D66" s="119" t="s">
        <v>215</v>
      </c>
      <c r="E66" s="120">
        <v>8268</v>
      </c>
      <c r="F66" s="134">
        <v>0</v>
      </c>
      <c r="G66" s="134">
        <v>693</v>
      </c>
      <c r="H66" s="120">
        <f t="shared" si="0"/>
        <v>7575</v>
      </c>
    </row>
    <row r="67" spans="1:8" s="129" customFormat="1" ht="25.5" customHeight="1">
      <c r="A67" s="101"/>
      <c r="B67" s="118"/>
      <c r="C67" s="131" t="s">
        <v>216</v>
      </c>
      <c r="D67" s="119" t="s">
        <v>215</v>
      </c>
      <c r="E67" s="120">
        <v>2756</v>
      </c>
      <c r="F67" s="134">
        <v>0</v>
      </c>
      <c r="G67" s="134">
        <v>231</v>
      </c>
      <c r="H67" s="120">
        <f t="shared" si="0"/>
        <v>2525</v>
      </c>
    </row>
    <row r="68" spans="1:8" s="129" customFormat="1" ht="27" customHeight="1">
      <c r="A68" s="101"/>
      <c r="B68" s="130"/>
      <c r="C68" s="131" t="s">
        <v>217</v>
      </c>
      <c r="D68" s="119" t="s">
        <v>194</v>
      </c>
      <c r="E68" s="120">
        <v>54824</v>
      </c>
      <c r="F68" s="134">
        <v>0</v>
      </c>
      <c r="G68" s="134">
        <v>14574</v>
      </c>
      <c r="H68" s="120">
        <f t="shared" si="0"/>
        <v>40250</v>
      </c>
    </row>
    <row r="69" spans="1:8" s="129" customFormat="1" ht="27" customHeight="1">
      <c r="A69" s="101"/>
      <c r="B69" s="130"/>
      <c r="C69" s="131" t="s">
        <v>218</v>
      </c>
      <c r="D69" s="119" t="s">
        <v>194</v>
      </c>
      <c r="E69" s="120">
        <v>18276</v>
      </c>
      <c r="F69" s="134">
        <v>0</v>
      </c>
      <c r="G69" s="134">
        <v>4858</v>
      </c>
      <c r="H69" s="120">
        <f t="shared" si="0"/>
        <v>13418</v>
      </c>
    </row>
    <row r="70" spans="1:8" s="129" customFormat="1" ht="27" customHeight="1">
      <c r="A70" s="101"/>
      <c r="B70" s="130"/>
      <c r="C70" s="131" t="s">
        <v>219</v>
      </c>
      <c r="D70" s="119" t="s">
        <v>168</v>
      </c>
      <c r="E70" s="120">
        <v>41379</v>
      </c>
      <c r="F70" s="134">
        <v>0</v>
      </c>
      <c r="G70" s="134">
        <v>15868</v>
      </c>
      <c r="H70" s="120">
        <f t="shared" si="0"/>
        <v>25511</v>
      </c>
    </row>
    <row r="71" spans="1:8" s="129" customFormat="1" ht="27" customHeight="1">
      <c r="A71" s="101"/>
      <c r="B71" s="130"/>
      <c r="C71" s="131" t="s">
        <v>220</v>
      </c>
      <c r="D71" s="119" t="s">
        <v>168</v>
      </c>
      <c r="E71" s="120">
        <v>13793</v>
      </c>
      <c r="F71" s="134">
        <v>0</v>
      </c>
      <c r="G71" s="134">
        <v>5289</v>
      </c>
      <c r="H71" s="120">
        <f t="shared" si="0"/>
        <v>8504</v>
      </c>
    </row>
    <row r="72" spans="1:8" s="129" customFormat="1" ht="4.5" customHeight="1">
      <c r="A72" s="101"/>
      <c r="B72" s="130"/>
      <c r="C72" s="131"/>
      <c r="D72" s="119"/>
      <c r="E72" s="120"/>
      <c r="F72" s="134"/>
      <c r="G72" s="134"/>
      <c r="H72" s="120"/>
    </row>
    <row r="73" spans="1:8" s="129" customFormat="1" ht="33" customHeight="1">
      <c r="A73" s="101"/>
      <c r="B73" s="130"/>
      <c r="C73" s="135" t="s">
        <v>221</v>
      </c>
      <c r="D73" s="106" t="s">
        <v>189</v>
      </c>
      <c r="E73" s="120">
        <v>107250</v>
      </c>
      <c r="F73" s="134">
        <v>7850</v>
      </c>
      <c r="G73" s="134">
        <v>0</v>
      </c>
      <c r="H73" s="120">
        <f t="shared" si="0"/>
        <v>115100</v>
      </c>
    </row>
    <row r="74" spans="1:8" s="129" customFormat="1" ht="27" customHeight="1">
      <c r="A74" s="101"/>
      <c r="B74" s="130"/>
      <c r="C74" s="135" t="s">
        <v>188</v>
      </c>
      <c r="D74" s="106" t="s">
        <v>189</v>
      </c>
      <c r="E74" s="120">
        <v>35750</v>
      </c>
      <c r="F74" s="134">
        <v>2617</v>
      </c>
      <c r="G74" s="134">
        <v>0</v>
      </c>
      <c r="H74" s="120">
        <f t="shared" si="0"/>
        <v>38367</v>
      </c>
    </row>
    <row r="75" spans="1:8" s="129" customFormat="1" ht="4.5" customHeight="1">
      <c r="A75" s="101"/>
      <c r="B75" s="130"/>
      <c r="C75" s="135"/>
      <c r="D75" s="106"/>
      <c r="E75" s="120"/>
      <c r="F75" s="134"/>
      <c r="G75" s="134"/>
      <c r="H75" s="120"/>
    </row>
    <row r="76" spans="1:8" s="129" customFormat="1" ht="27" customHeight="1">
      <c r="A76" s="101"/>
      <c r="B76" s="133" t="s">
        <v>222</v>
      </c>
      <c r="C76" s="131"/>
      <c r="D76" s="116" t="s">
        <v>44</v>
      </c>
      <c r="E76" s="117">
        <v>3163324</v>
      </c>
      <c r="F76" s="136">
        <f>SUM(F77:F96)</f>
        <v>0</v>
      </c>
      <c r="G76" s="136">
        <f>SUM(G77:G96)</f>
        <v>262158</v>
      </c>
      <c r="H76" s="117">
        <f t="shared" si="0"/>
        <v>2901166</v>
      </c>
    </row>
    <row r="77" spans="1:8" s="129" customFormat="1" ht="27" customHeight="1">
      <c r="A77" s="101"/>
      <c r="B77" s="130"/>
      <c r="C77" s="131" t="s">
        <v>208</v>
      </c>
      <c r="D77" s="119" t="s">
        <v>209</v>
      </c>
      <c r="E77" s="120">
        <v>131641</v>
      </c>
      <c r="F77" s="134">
        <v>0</v>
      </c>
      <c r="G77" s="134">
        <v>29747</v>
      </c>
      <c r="H77" s="120">
        <f t="shared" si="0"/>
        <v>101894</v>
      </c>
    </row>
    <row r="78" spans="1:8" s="129" customFormat="1" ht="27" customHeight="1">
      <c r="A78" s="101"/>
      <c r="B78" s="130"/>
      <c r="C78" s="131" t="s">
        <v>210</v>
      </c>
      <c r="D78" s="119" t="s">
        <v>209</v>
      </c>
      <c r="E78" s="120">
        <v>43880</v>
      </c>
      <c r="F78" s="134">
        <v>0</v>
      </c>
      <c r="G78" s="134">
        <v>9914</v>
      </c>
      <c r="H78" s="120">
        <f t="shared" si="0"/>
        <v>33966</v>
      </c>
    </row>
    <row r="79" spans="1:8" s="129" customFormat="1" ht="27" customHeight="1">
      <c r="A79" s="101"/>
      <c r="B79" s="130"/>
      <c r="C79" s="131" t="s">
        <v>211</v>
      </c>
      <c r="D79" s="119" t="s">
        <v>212</v>
      </c>
      <c r="E79" s="120">
        <v>22683</v>
      </c>
      <c r="F79" s="134">
        <v>0</v>
      </c>
      <c r="G79" s="134">
        <v>6022</v>
      </c>
      <c r="H79" s="120">
        <f t="shared" si="0"/>
        <v>16661</v>
      </c>
    </row>
    <row r="80" spans="1:8" s="129" customFormat="1" ht="27" customHeight="1">
      <c r="A80" s="101"/>
      <c r="B80" s="130"/>
      <c r="C80" s="131" t="s">
        <v>213</v>
      </c>
      <c r="D80" s="119" t="s">
        <v>212</v>
      </c>
      <c r="E80" s="120">
        <v>7562</v>
      </c>
      <c r="F80" s="134">
        <v>0</v>
      </c>
      <c r="G80" s="134">
        <v>2009</v>
      </c>
      <c r="H80" s="120">
        <f aca="true" t="shared" si="1" ref="H80:H96">E80+F80-G80</f>
        <v>5553</v>
      </c>
    </row>
    <row r="81" spans="1:8" s="129" customFormat="1" ht="27" customHeight="1">
      <c r="A81" s="101"/>
      <c r="B81" s="130"/>
      <c r="C81" s="131" t="s">
        <v>214</v>
      </c>
      <c r="D81" s="119" t="s">
        <v>215</v>
      </c>
      <c r="E81" s="120">
        <v>3228</v>
      </c>
      <c r="F81" s="134">
        <v>0</v>
      </c>
      <c r="G81" s="134">
        <v>861</v>
      </c>
      <c r="H81" s="120">
        <f t="shared" si="1"/>
        <v>2367</v>
      </c>
    </row>
    <row r="82" spans="1:8" s="129" customFormat="1" ht="27" customHeight="1">
      <c r="A82" s="101"/>
      <c r="B82" s="130"/>
      <c r="C82" s="131" t="s">
        <v>216</v>
      </c>
      <c r="D82" s="119" t="s">
        <v>215</v>
      </c>
      <c r="E82" s="120">
        <v>1075</v>
      </c>
      <c r="F82" s="134">
        <v>0</v>
      </c>
      <c r="G82" s="134">
        <v>287</v>
      </c>
      <c r="H82" s="120">
        <f t="shared" si="1"/>
        <v>788</v>
      </c>
    </row>
    <row r="83" spans="1:8" s="129" customFormat="1" ht="27" customHeight="1">
      <c r="A83" s="101"/>
      <c r="B83" s="130"/>
      <c r="C83" s="131" t="s">
        <v>217</v>
      </c>
      <c r="D83" s="119" t="s">
        <v>194</v>
      </c>
      <c r="E83" s="120">
        <v>36667</v>
      </c>
      <c r="F83" s="134">
        <v>0</v>
      </c>
      <c r="G83" s="134">
        <v>19581</v>
      </c>
      <c r="H83" s="120">
        <f t="shared" si="1"/>
        <v>17086</v>
      </c>
    </row>
    <row r="84" spans="1:8" s="129" customFormat="1" ht="27" customHeight="1">
      <c r="A84" s="101"/>
      <c r="B84" s="130"/>
      <c r="C84" s="131" t="s">
        <v>218</v>
      </c>
      <c r="D84" s="119" t="s">
        <v>194</v>
      </c>
      <c r="E84" s="120">
        <v>12221</v>
      </c>
      <c r="F84" s="134">
        <v>0</v>
      </c>
      <c r="G84" s="134">
        <v>6026</v>
      </c>
      <c r="H84" s="120">
        <f t="shared" si="1"/>
        <v>6195</v>
      </c>
    </row>
    <row r="85" spans="1:8" s="129" customFormat="1" ht="27" customHeight="1">
      <c r="A85" s="101"/>
      <c r="B85" s="130"/>
      <c r="C85" s="131" t="s">
        <v>219</v>
      </c>
      <c r="D85" s="119" t="s">
        <v>168</v>
      </c>
      <c r="E85" s="120">
        <v>223492</v>
      </c>
      <c r="F85" s="134">
        <v>0</v>
      </c>
      <c r="G85" s="134">
        <v>117600</v>
      </c>
      <c r="H85" s="120">
        <f t="shared" si="1"/>
        <v>105892</v>
      </c>
    </row>
    <row r="86" spans="1:8" s="129" customFormat="1" ht="27" customHeight="1">
      <c r="A86" s="101"/>
      <c r="B86" s="130"/>
      <c r="C86" s="131" t="s">
        <v>220</v>
      </c>
      <c r="D86" s="119" t="s">
        <v>168</v>
      </c>
      <c r="E86" s="120">
        <v>74499</v>
      </c>
      <c r="F86" s="134">
        <v>0</v>
      </c>
      <c r="G86" s="134">
        <v>39198</v>
      </c>
      <c r="H86" s="120">
        <f t="shared" si="1"/>
        <v>35301</v>
      </c>
    </row>
    <row r="87" spans="1:8" s="129" customFormat="1" ht="27" customHeight="1">
      <c r="A87" s="101"/>
      <c r="B87" s="130"/>
      <c r="C87" s="131" t="s">
        <v>223</v>
      </c>
      <c r="D87" s="119" t="s">
        <v>224</v>
      </c>
      <c r="E87" s="120">
        <v>2637</v>
      </c>
      <c r="F87" s="134">
        <v>0</v>
      </c>
      <c r="G87" s="134">
        <v>855</v>
      </c>
      <c r="H87" s="120">
        <f t="shared" si="1"/>
        <v>1782</v>
      </c>
    </row>
    <row r="88" spans="1:8" s="129" customFormat="1" ht="27" customHeight="1">
      <c r="A88" s="101"/>
      <c r="B88" s="130"/>
      <c r="C88" s="131" t="s">
        <v>225</v>
      </c>
      <c r="D88" s="119" t="s">
        <v>224</v>
      </c>
      <c r="E88" s="120">
        <v>879</v>
      </c>
      <c r="F88" s="134">
        <v>0</v>
      </c>
      <c r="G88" s="134">
        <v>281</v>
      </c>
      <c r="H88" s="120">
        <f t="shared" si="1"/>
        <v>598</v>
      </c>
    </row>
    <row r="89" spans="1:8" s="129" customFormat="1" ht="27" customHeight="1">
      <c r="A89" s="101"/>
      <c r="B89" s="130"/>
      <c r="C89" s="131" t="s">
        <v>226</v>
      </c>
      <c r="D89" s="119" t="s">
        <v>227</v>
      </c>
      <c r="E89" s="120">
        <v>87223</v>
      </c>
      <c r="F89" s="134">
        <v>0</v>
      </c>
      <c r="G89" s="134">
        <v>15420</v>
      </c>
      <c r="H89" s="120">
        <f t="shared" si="1"/>
        <v>71803</v>
      </c>
    </row>
    <row r="90" spans="1:8" s="129" customFormat="1" ht="27" customHeight="1">
      <c r="A90" s="101"/>
      <c r="B90" s="130"/>
      <c r="C90" s="131" t="s">
        <v>228</v>
      </c>
      <c r="D90" s="119" t="s">
        <v>227</v>
      </c>
      <c r="E90" s="120">
        <v>29073</v>
      </c>
      <c r="F90" s="134">
        <v>0</v>
      </c>
      <c r="G90" s="134">
        <v>5138</v>
      </c>
      <c r="H90" s="120">
        <f t="shared" si="1"/>
        <v>23935</v>
      </c>
    </row>
    <row r="91" spans="1:8" s="129" customFormat="1" ht="27" customHeight="1">
      <c r="A91" s="101"/>
      <c r="B91" s="130"/>
      <c r="C91" s="131" t="s">
        <v>229</v>
      </c>
      <c r="D91" s="119" t="s">
        <v>182</v>
      </c>
      <c r="E91" s="120">
        <v>450</v>
      </c>
      <c r="F91" s="134">
        <v>0</v>
      </c>
      <c r="G91" s="134">
        <v>126</v>
      </c>
      <c r="H91" s="120">
        <f t="shared" si="1"/>
        <v>324</v>
      </c>
    </row>
    <row r="92" spans="1:8" s="129" customFormat="1" ht="27" customHeight="1">
      <c r="A92" s="101"/>
      <c r="B92" s="130"/>
      <c r="C92" s="131" t="s">
        <v>230</v>
      </c>
      <c r="D92" s="119" t="s">
        <v>182</v>
      </c>
      <c r="E92" s="120">
        <v>150</v>
      </c>
      <c r="F92" s="134">
        <v>0</v>
      </c>
      <c r="G92" s="134">
        <v>42</v>
      </c>
      <c r="H92" s="120">
        <f t="shared" si="1"/>
        <v>108</v>
      </c>
    </row>
    <row r="93" spans="1:8" s="129" customFormat="1" ht="3.75" customHeight="1">
      <c r="A93" s="101"/>
      <c r="B93" s="130"/>
      <c r="C93" s="131"/>
      <c r="D93" s="119"/>
      <c r="E93" s="120"/>
      <c r="F93" s="134"/>
      <c r="G93" s="134"/>
      <c r="H93" s="120"/>
    </row>
    <row r="94" spans="1:8" s="129" customFormat="1" ht="27" customHeight="1">
      <c r="A94" s="101"/>
      <c r="B94" s="130"/>
      <c r="C94" s="135" t="s">
        <v>221</v>
      </c>
      <c r="D94" s="106" t="s">
        <v>189</v>
      </c>
      <c r="E94" s="120">
        <v>45138</v>
      </c>
      <c r="F94" s="134">
        <v>0</v>
      </c>
      <c r="G94" s="134">
        <v>6789</v>
      </c>
      <c r="H94" s="120">
        <f t="shared" si="1"/>
        <v>38349</v>
      </c>
    </row>
    <row r="95" spans="1:8" s="129" customFormat="1" ht="3.75" customHeight="1">
      <c r="A95" s="101"/>
      <c r="B95" s="130"/>
      <c r="C95" s="135"/>
      <c r="D95" s="106"/>
      <c r="E95" s="120"/>
      <c r="F95" s="134"/>
      <c r="G95" s="134"/>
      <c r="H95" s="120"/>
    </row>
    <row r="96" spans="1:8" s="129" customFormat="1" ht="27" customHeight="1">
      <c r="A96" s="101"/>
      <c r="B96" s="130"/>
      <c r="C96" s="135" t="s">
        <v>188</v>
      </c>
      <c r="D96" s="106" t="s">
        <v>189</v>
      </c>
      <c r="E96" s="120">
        <v>15046</v>
      </c>
      <c r="F96" s="134">
        <v>0</v>
      </c>
      <c r="G96" s="134">
        <v>2262</v>
      </c>
      <c r="H96" s="120">
        <f t="shared" si="1"/>
        <v>12784</v>
      </c>
    </row>
    <row r="97" spans="1:8" s="129" customFormat="1" ht="3" customHeight="1">
      <c r="A97" s="101"/>
      <c r="B97" s="130"/>
      <c r="C97" s="135"/>
      <c r="D97" s="106"/>
      <c r="E97" s="120"/>
      <c r="F97" s="134"/>
      <c r="G97" s="134"/>
      <c r="H97" s="120"/>
    </row>
    <row r="98" spans="1:8" s="129" customFormat="1" ht="30.75" customHeight="1">
      <c r="A98" s="137" t="s">
        <v>231</v>
      </c>
      <c r="B98" s="97"/>
      <c r="C98" s="138"/>
      <c r="D98" s="109" t="s">
        <v>232</v>
      </c>
      <c r="E98" s="110">
        <v>6200000</v>
      </c>
      <c r="F98" s="110">
        <f>F100</f>
        <v>0</v>
      </c>
      <c r="G98" s="110">
        <f>G100</f>
        <v>97000</v>
      </c>
      <c r="H98" s="110">
        <f aca="true" t="shared" si="2" ref="H98:H109">E98+F98-G98</f>
        <v>6103000</v>
      </c>
    </row>
    <row r="99" spans="1:8" s="129" customFormat="1" ht="5.25" customHeight="1">
      <c r="A99" s="133"/>
      <c r="B99" s="101"/>
      <c r="C99" s="135"/>
      <c r="D99" s="116"/>
      <c r="E99" s="117"/>
      <c r="F99" s="117"/>
      <c r="G99" s="117"/>
      <c r="H99" s="117"/>
    </row>
    <row r="100" spans="1:8" s="129" customFormat="1" ht="44.25" customHeight="1">
      <c r="A100" s="130"/>
      <c r="B100" s="123" t="s">
        <v>233</v>
      </c>
      <c r="C100" s="135"/>
      <c r="D100" s="124" t="s">
        <v>234</v>
      </c>
      <c r="E100" s="125">
        <v>2200000</v>
      </c>
      <c r="F100" s="125">
        <f>SUM(F102)</f>
        <v>0</v>
      </c>
      <c r="G100" s="125">
        <f>SUM(G102)</f>
        <v>97000</v>
      </c>
      <c r="H100" s="125">
        <f t="shared" si="2"/>
        <v>2103000</v>
      </c>
    </row>
    <row r="101" spans="1:8" s="129" customFormat="1" ht="5.25" customHeight="1">
      <c r="A101" s="130"/>
      <c r="B101" s="123"/>
      <c r="C101" s="135"/>
      <c r="D101" s="124"/>
      <c r="E101" s="125"/>
      <c r="F101" s="125"/>
      <c r="G101" s="125"/>
      <c r="H101" s="125"/>
    </row>
    <row r="102" spans="1:8" s="129" customFormat="1" ht="44.25" customHeight="1">
      <c r="A102" s="130"/>
      <c r="B102" s="101"/>
      <c r="C102" s="135" t="s">
        <v>235</v>
      </c>
      <c r="D102" s="139" t="s">
        <v>236</v>
      </c>
      <c r="E102" s="140">
        <v>2200000</v>
      </c>
      <c r="F102" s="140">
        <v>0</v>
      </c>
      <c r="G102" s="140">
        <v>97000</v>
      </c>
      <c r="H102" s="140">
        <f t="shared" si="2"/>
        <v>2103000</v>
      </c>
    </row>
    <row r="103" spans="1:8" s="144" customFormat="1" ht="3.75" customHeight="1">
      <c r="A103" s="141"/>
      <c r="B103" s="141"/>
      <c r="C103" s="131"/>
      <c r="D103" s="142"/>
      <c r="E103" s="143"/>
      <c r="F103" s="143"/>
      <c r="G103" s="143"/>
      <c r="H103" s="143"/>
    </row>
    <row r="104" spans="1:8" s="144" customFormat="1" ht="26.25" customHeight="1">
      <c r="A104" s="137" t="s">
        <v>237</v>
      </c>
      <c r="B104" s="145"/>
      <c r="C104" s="127"/>
      <c r="D104" s="109" t="s">
        <v>75</v>
      </c>
      <c r="E104" s="110">
        <v>265170</v>
      </c>
      <c r="F104" s="110">
        <f>F106</f>
        <v>0</v>
      </c>
      <c r="G104" s="110">
        <f>G106</f>
        <v>265170</v>
      </c>
      <c r="H104" s="110">
        <f t="shared" si="2"/>
        <v>0</v>
      </c>
    </row>
    <row r="105" spans="1:8" s="144" customFormat="1" ht="3.75" customHeight="1">
      <c r="A105" s="133"/>
      <c r="B105" s="141"/>
      <c r="C105" s="131"/>
      <c r="D105" s="116"/>
      <c r="E105" s="117"/>
      <c r="F105" s="117"/>
      <c r="G105" s="117"/>
      <c r="H105" s="117"/>
    </row>
    <row r="106" spans="1:8" s="144" customFormat="1" ht="26.25" customHeight="1">
      <c r="A106" s="141"/>
      <c r="B106" s="133" t="s">
        <v>238</v>
      </c>
      <c r="C106" s="131"/>
      <c r="D106" s="116" t="s">
        <v>239</v>
      </c>
      <c r="E106" s="117">
        <v>265170</v>
      </c>
      <c r="F106" s="117">
        <f>SUM(F107:F109)</f>
        <v>0</v>
      </c>
      <c r="G106" s="117">
        <f>SUM(G107:G109)</f>
        <v>265170</v>
      </c>
      <c r="H106" s="117">
        <f t="shared" si="2"/>
        <v>0</v>
      </c>
    </row>
    <row r="107" spans="1:8" s="144" customFormat="1" ht="27.75" customHeight="1">
      <c r="A107" s="141"/>
      <c r="B107" s="141"/>
      <c r="C107" s="131" t="s">
        <v>240</v>
      </c>
      <c r="D107" s="142" t="s">
        <v>241</v>
      </c>
      <c r="E107" s="143">
        <v>6000</v>
      </c>
      <c r="F107" s="143">
        <v>0</v>
      </c>
      <c r="G107" s="146">
        <v>6000</v>
      </c>
      <c r="H107" s="143">
        <f t="shared" si="2"/>
        <v>0</v>
      </c>
    </row>
    <row r="108" spans="1:8" s="144" customFormat="1" ht="3.75" customHeight="1">
      <c r="A108" s="141"/>
      <c r="B108" s="141"/>
      <c r="C108" s="131"/>
      <c r="D108" s="142"/>
      <c r="E108" s="143"/>
      <c r="F108" s="143"/>
      <c r="G108" s="146"/>
      <c r="H108" s="143"/>
    </row>
    <row r="109" spans="1:8" s="144" customFormat="1" ht="33" customHeight="1">
      <c r="A109" s="141"/>
      <c r="B109" s="141"/>
      <c r="C109" s="135" t="s">
        <v>242</v>
      </c>
      <c r="D109" s="139" t="s">
        <v>243</v>
      </c>
      <c r="E109" s="143">
        <v>259170</v>
      </c>
      <c r="F109" s="143">
        <v>0</v>
      </c>
      <c r="G109" s="146">
        <v>259170</v>
      </c>
      <c r="H109" s="143">
        <f t="shared" si="2"/>
        <v>0</v>
      </c>
    </row>
    <row r="110" spans="1:8" s="144" customFormat="1" ht="3" customHeight="1">
      <c r="A110" s="141"/>
      <c r="B110" s="141"/>
      <c r="C110" s="135"/>
      <c r="D110" s="139"/>
      <c r="E110" s="143"/>
      <c r="F110" s="143"/>
      <c r="G110" s="146"/>
      <c r="H110" s="143"/>
    </row>
    <row r="111" spans="1:8" s="129" customFormat="1" ht="27" customHeight="1">
      <c r="A111" s="97" t="s">
        <v>80</v>
      </c>
      <c r="B111" s="126"/>
      <c r="C111" s="127"/>
      <c r="D111" s="99" t="s">
        <v>81</v>
      </c>
      <c r="E111" s="100">
        <v>25018527</v>
      </c>
      <c r="F111" s="100">
        <f>F112+F119+F123+F127+F130</f>
        <v>27458</v>
      </c>
      <c r="G111" s="100">
        <f>G112+G119+G123+G127+G130</f>
        <v>87733</v>
      </c>
      <c r="H111" s="100">
        <f aca="true" t="shared" si="3" ref="H111:H174">E111+F111-G111</f>
        <v>24958252</v>
      </c>
    </row>
    <row r="112" spans="1:8" s="129" customFormat="1" ht="26.25" customHeight="1">
      <c r="A112" s="130"/>
      <c r="B112" s="101" t="s">
        <v>244</v>
      </c>
      <c r="C112" s="131"/>
      <c r="D112" s="102" t="s">
        <v>245</v>
      </c>
      <c r="E112" s="103">
        <v>1373949</v>
      </c>
      <c r="F112" s="103">
        <f>SUM(F113:F118)</f>
        <v>0</v>
      </c>
      <c r="G112" s="103">
        <f>SUM(G113:G118)</f>
        <v>36473</v>
      </c>
      <c r="H112" s="103">
        <f t="shared" si="3"/>
        <v>1337476</v>
      </c>
    </row>
    <row r="113" spans="1:8" s="129" customFormat="1" ht="24" customHeight="1">
      <c r="A113" s="130"/>
      <c r="B113" s="101"/>
      <c r="C113" s="131" t="s">
        <v>246</v>
      </c>
      <c r="D113" s="73" t="s">
        <v>209</v>
      </c>
      <c r="E113" s="120">
        <v>879418</v>
      </c>
      <c r="F113" s="134">
        <v>0</v>
      </c>
      <c r="G113" s="146">
        <v>15400</v>
      </c>
      <c r="H113" s="143">
        <f t="shared" si="3"/>
        <v>864018</v>
      </c>
    </row>
    <row r="114" spans="1:8" s="129" customFormat="1" ht="27" customHeight="1">
      <c r="A114" s="130"/>
      <c r="B114" s="101"/>
      <c r="C114" s="131" t="s">
        <v>247</v>
      </c>
      <c r="D114" s="142" t="s">
        <v>212</v>
      </c>
      <c r="E114" s="120">
        <v>159474</v>
      </c>
      <c r="F114" s="134">
        <v>0</v>
      </c>
      <c r="G114" s="146">
        <v>2200</v>
      </c>
      <c r="H114" s="143">
        <f t="shared" si="3"/>
        <v>157274</v>
      </c>
    </row>
    <row r="115" spans="1:8" s="129" customFormat="1" ht="24.75" customHeight="1">
      <c r="A115" s="130"/>
      <c r="B115" s="130"/>
      <c r="C115" s="131" t="s">
        <v>248</v>
      </c>
      <c r="D115" s="142" t="s">
        <v>215</v>
      </c>
      <c r="E115" s="143">
        <v>21497</v>
      </c>
      <c r="F115" s="146">
        <v>0</v>
      </c>
      <c r="G115" s="146">
        <v>373</v>
      </c>
      <c r="H115" s="143">
        <f t="shared" si="3"/>
        <v>21124</v>
      </c>
    </row>
    <row r="116" spans="1:8" s="129" customFormat="1" ht="24.75" customHeight="1">
      <c r="A116" s="130"/>
      <c r="B116" s="130"/>
      <c r="C116" s="131" t="s">
        <v>193</v>
      </c>
      <c r="D116" s="142" t="s">
        <v>194</v>
      </c>
      <c r="E116" s="143">
        <v>21896</v>
      </c>
      <c r="F116" s="146">
        <v>0</v>
      </c>
      <c r="G116" s="146">
        <v>14000</v>
      </c>
      <c r="H116" s="143">
        <f t="shared" si="3"/>
        <v>7896</v>
      </c>
    </row>
    <row r="117" spans="1:8" s="129" customFormat="1" ht="30" customHeight="1">
      <c r="A117" s="130"/>
      <c r="B117" s="130"/>
      <c r="C117" s="135" t="s">
        <v>249</v>
      </c>
      <c r="D117" s="139" t="s">
        <v>250</v>
      </c>
      <c r="E117" s="143">
        <v>3128</v>
      </c>
      <c r="F117" s="146">
        <v>0</v>
      </c>
      <c r="G117" s="146">
        <v>0</v>
      </c>
      <c r="H117" s="143">
        <f t="shared" si="3"/>
        <v>3128</v>
      </c>
    </row>
    <row r="118" spans="1:8" s="129" customFormat="1" ht="26.25" customHeight="1">
      <c r="A118" s="130"/>
      <c r="B118" s="130"/>
      <c r="C118" s="141" t="s">
        <v>199</v>
      </c>
      <c r="D118" s="142" t="s">
        <v>168</v>
      </c>
      <c r="E118" s="143">
        <v>23463</v>
      </c>
      <c r="F118" s="146">
        <v>0</v>
      </c>
      <c r="G118" s="146">
        <v>4500</v>
      </c>
      <c r="H118" s="143">
        <f t="shared" si="3"/>
        <v>18963</v>
      </c>
    </row>
    <row r="119" spans="1:8" s="129" customFormat="1" ht="30" customHeight="1">
      <c r="A119" s="130"/>
      <c r="B119" s="101" t="s">
        <v>82</v>
      </c>
      <c r="C119" s="131"/>
      <c r="D119" s="102" t="s">
        <v>83</v>
      </c>
      <c r="E119" s="117">
        <v>539372</v>
      </c>
      <c r="F119" s="103">
        <f>SUM(F120:F122)</f>
        <v>3782</v>
      </c>
      <c r="G119" s="103">
        <f>SUM(G120:G122)</f>
        <v>0</v>
      </c>
      <c r="H119" s="117">
        <f t="shared" si="3"/>
        <v>543154</v>
      </c>
    </row>
    <row r="120" spans="1:8" s="129" customFormat="1" ht="27" customHeight="1">
      <c r="A120" s="130"/>
      <c r="B120" s="130"/>
      <c r="C120" s="131" t="s">
        <v>246</v>
      </c>
      <c r="D120" s="73" t="s">
        <v>209</v>
      </c>
      <c r="E120" s="143">
        <v>383224</v>
      </c>
      <c r="F120" s="146">
        <v>2900</v>
      </c>
      <c r="G120" s="146">
        <v>0</v>
      </c>
      <c r="H120" s="143">
        <f t="shared" si="3"/>
        <v>386124</v>
      </c>
    </row>
    <row r="121" spans="1:8" s="129" customFormat="1" ht="27" customHeight="1">
      <c r="A121" s="130"/>
      <c r="B121" s="130"/>
      <c r="C121" s="131" t="s">
        <v>247</v>
      </c>
      <c r="D121" s="142" t="s">
        <v>212</v>
      </c>
      <c r="E121" s="143">
        <v>72746</v>
      </c>
      <c r="F121" s="146">
        <v>780</v>
      </c>
      <c r="G121" s="146">
        <v>0</v>
      </c>
      <c r="H121" s="143">
        <f t="shared" si="3"/>
        <v>73526</v>
      </c>
    </row>
    <row r="122" spans="1:8" s="129" customFormat="1" ht="27.75" customHeight="1">
      <c r="A122" s="130"/>
      <c r="B122" s="130"/>
      <c r="C122" s="131" t="s">
        <v>248</v>
      </c>
      <c r="D122" s="147" t="s">
        <v>215</v>
      </c>
      <c r="E122" s="143">
        <v>9838</v>
      </c>
      <c r="F122" s="146">
        <v>102</v>
      </c>
      <c r="G122" s="146">
        <v>0</v>
      </c>
      <c r="H122" s="143">
        <f t="shared" si="3"/>
        <v>9940</v>
      </c>
    </row>
    <row r="123" spans="1:8" s="129" customFormat="1" ht="25.5" customHeight="1">
      <c r="A123" s="130"/>
      <c r="B123" s="101" t="s">
        <v>84</v>
      </c>
      <c r="C123" s="131"/>
      <c r="D123" s="102" t="s">
        <v>85</v>
      </c>
      <c r="E123" s="103">
        <v>6147566</v>
      </c>
      <c r="F123" s="103">
        <f>SUM(F124:F126)</f>
        <v>9176</v>
      </c>
      <c r="G123" s="103">
        <f>SUM(G124:G126)</f>
        <v>34490</v>
      </c>
      <c r="H123" s="103">
        <f t="shared" si="3"/>
        <v>6122252</v>
      </c>
    </row>
    <row r="124" spans="1:8" s="129" customFormat="1" ht="25.5" customHeight="1">
      <c r="A124" s="130"/>
      <c r="B124" s="101"/>
      <c r="C124" s="131" t="s">
        <v>246</v>
      </c>
      <c r="D124" s="119" t="s">
        <v>209</v>
      </c>
      <c r="E124" s="120">
        <v>3624347</v>
      </c>
      <c r="F124" s="120">
        <v>9176</v>
      </c>
      <c r="G124" s="120">
        <v>0</v>
      </c>
      <c r="H124" s="143">
        <f t="shared" si="3"/>
        <v>3633523</v>
      </c>
    </row>
    <row r="125" spans="1:8" s="129" customFormat="1" ht="25.5" customHeight="1">
      <c r="A125" s="130"/>
      <c r="B125" s="101"/>
      <c r="C125" s="131" t="s">
        <v>199</v>
      </c>
      <c r="D125" s="119" t="s">
        <v>168</v>
      </c>
      <c r="E125" s="120">
        <v>356891</v>
      </c>
      <c r="F125" s="120">
        <v>0</v>
      </c>
      <c r="G125" s="120">
        <v>9176</v>
      </c>
      <c r="H125" s="143">
        <f t="shared" si="3"/>
        <v>347715</v>
      </c>
    </row>
    <row r="126" spans="1:8" s="129" customFormat="1" ht="27.75" customHeight="1">
      <c r="A126" s="141"/>
      <c r="B126" s="141"/>
      <c r="C126" s="130" t="s">
        <v>183</v>
      </c>
      <c r="D126" s="139" t="s">
        <v>184</v>
      </c>
      <c r="E126" s="140">
        <v>116000</v>
      </c>
      <c r="F126" s="140">
        <v>0</v>
      </c>
      <c r="G126" s="140">
        <v>25314</v>
      </c>
      <c r="H126" s="140">
        <f t="shared" si="3"/>
        <v>90686</v>
      </c>
    </row>
    <row r="127" spans="1:8" s="129" customFormat="1" ht="27.75" customHeight="1">
      <c r="A127" s="141"/>
      <c r="B127" s="148" t="s">
        <v>251</v>
      </c>
      <c r="C127" s="141"/>
      <c r="D127" s="124" t="s">
        <v>252</v>
      </c>
      <c r="E127" s="117">
        <v>4617727</v>
      </c>
      <c r="F127" s="117">
        <f>SUM(F128:F129)</f>
        <v>14000</v>
      </c>
      <c r="G127" s="117">
        <f>SUM(G128:G129)</f>
        <v>14000</v>
      </c>
      <c r="H127" s="117">
        <f t="shared" si="3"/>
        <v>4617727</v>
      </c>
    </row>
    <row r="128" spans="1:8" s="129" customFormat="1" ht="24" customHeight="1">
      <c r="A128" s="141"/>
      <c r="B128" s="141"/>
      <c r="C128" s="141" t="s">
        <v>246</v>
      </c>
      <c r="D128" s="142" t="s">
        <v>209</v>
      </c>
      <c r="E128" s="143">
        <v>2753951</v>
      </c>
      <c r="F128" s="143">
        <v>14000</v>
      </c>
      <c r="G128" s="143">
        <v>0</v>
      </c>
      <c r="H128" s="143">
        <f t="shared" si="3"/>
        <v>2767951</v>
      </c>
    </row>
    <row r="129" spans="1:8" s="129" customFormat="1" ht="24" customHeight="1">
      <c r="A129" s="141"/>
      <c r="B129" s="141"/>
      <c r="C129" s="141" t="s">
        <v>197</v>
      </c>
      <c r="D129" s="142" t="s">
        <v>198</v>
      </c>
      <c r="E129" s="143">
        <v>132550</v>
      </c>
      <c r="F129" s="143">
        <v>0</v>
      </c>
      <c r="G129" s="143">
        <v>14000</v>
      </c>
      <c r="H129" s="143">
        <f t="shared" si="3"/>
        <v>118550</v>
      </c>
    </row>
    <row r="130" spans="1:8" s="129" customFormat="1" ht="24" customHeight="1">
      <c r="A130" s="141"/>
      <c r="B130" s="133" t="s">
        <v>92</v>
      </c>
      <c r="C130" s="141"/>
      <c r="D130" s="116" t="s">
        <v>44</v>
      </c>
      <c r="E130" s="117">
        <v>241426</v>
      </c>
      <c r="F130" s="117">
        <f>SUM(F131:F132)</f>
        <v>500</v>
      </c>
      <c r="G130" s="117">
        <f>SUM(G131:G132)</f>
        <v>2770</v>
      </c>
      <c r="H130" s="117">
        <f t="shared" si="3"/>
        <v>239156</v>
      </c>
    </row>
    <row r="131" spans="1:8" s="129" customFormat="1" ht="24" customHeight="1">
      <c r="A131" s="141"/>
      <c r="B131" s="133"/>
      <c r="C131" s="141" t="s">
        <v>193</v>
      </c>
      <c r="D131" s="119" t="s">
        <v>194</v>
      </c>
      <c r="E131" s="120">
        <v>11500</v>
      </c>
      <c r="F131" s="120">
        <v>0</v>
      </c>
      <c r="G131" s="120">
        <v>2770</v>
      </c>
      <c r="H131" s="143">
        <f t="shared" si="3"/>
        <v>8730</v>
      </c>
    </row>
    <row r="132" spans="1:8" s="129" customFormat="1" ht="24" customHeight="1">
      <c r="A132" s="141"/>
      <c r="B132" s="141"/>
      <c r="C132" s="141" t="s">
        <v>199</v>
      </c>
      <c r="D132" s="142" t="s">
        <v>168</v>
      </c>
      <c r="E132" s="143">
        <v>1300</v>
      </c>
      <c r="F132" s="143">
        <v>500</v>
      </c>
      <c r="G132" s="143">
        <v>0</v>
      </c>
      <c r="H132" s="143">
        <f t="shared" si="3"/>
        <v>1800</v>
      </c>
    </row>
    <row r="133" spans="1:8" s="129" customFormat="1" ht="24" customHeight="1">
      <c r="A133" s="137" t="s">
        <v>253</v>
      </c>
      <c r="B133" s="145"/>
      <c r="C133" s="145"/>
      <c r="D133" s="109" t="s">
        <v>254</v>
      </c>
      <c r="E133" s="110">
        <v>683517</v>
      </c>
      <c r="F133" s="110">
        <f>F134</f>
        <v>0</v>
      </c>
      <c r="G133" s="110">
        <f>G134</f>
        <v>31000</v>
      </c>
      <c r="H133" s="110">
        <f t="shared" si="3"/>
        <v>652517</v>
      </c>
    </row>
    <row r="134" spans="1:8" s="129" customFormat="1" ht="24" customHeight="1">
      <c r="A134" s="141"/>
      <c r="B134" s="133" t="s">
        <v>255</v>
      </c>
      <c r="C134" s="141"/>
      <c r="D134" s="116" t="s">
        <v>44</v>
      </c>
      <c r="E134" s="117">
        <v>272100</v>
      </c>
      <c r="F134" s="117">
        <f>SUM(F136:F137)</f>
        <v>0</v>
      </c>
      <c r="G134" s="117">
        <f>SUM(G136:G137)</f>
        <v>31000</v>
      </c>
      <c r="H134" s="117">
        <f t="shared" si="3"/>
        <v>241100</v>
      </c>
    </row>
    <row r="135" spans="1:8" s="129" customFormat="1" ht="3.75" customHeight="1">
      <c r="A135" s="141"/>
      <c r="B135" s="133"/>
      <c r="C135" s="141"/>
      <c r="D135" s="116"/>
      <c r="E135" s="117"/>
      <c r="F135" s="117"/>
      <c r="G135" s="117"/>
      <c r="H135" s="117"/>
    </row>
    <row r="136" spans="1:8" s="129" customFormat="1" ht="30.75" customHeight="1">
      <c r="A136" s="141"/>
      <c r="B136" s="141"/>
      <c r="C136" s="130" t="s">
        <v>256</v>
      </c>
      <c r="D136" s="139" t="s">
        <v>257</v>
      </c>
      <c r="E136" s="143">
        <v>13000</v>
      </c>
      <c r="F136" s="143">
        <v>0</v>
      </c>
      <c r="G136" s="143">
        <v>8000</v>
      </c>
      <c r="H136" s="143">
        <f t="shared" si="3"/>
        <v>5000</v>
      </c>
    </row>
    <row r="137" spans="1:8" s="129" customFormat="1" ht="24" customHeight="1">
      <c r="A137" s="141"/>
      <c r="B137" s="141"/>
      <c r="C137" s="141" t="s">
        <v>199</v>
      </c>
      <c r="D137" s="142" t="s">
        <v>168</v>
      </c>
      <c r="E137" s="143">
        <v>177000</v>
      </c>
      <c r="F137" s="143">
        <v>0</v>
      </c>
      <c r="G137" s="143">
        <v>23000</v>
      </c>
      <c r="H137" s="143">
        <f t="shared" si="3"/>
        <v>154000</v>
      </c>
    </row>
    <row r="138" spans="1:8" s="129" customFormat="1" ht="30" customHeight="1">
      <c r="A138" s="137" t="s">
        <v>95</v>
      </c>
      <c r="B138" s="126"/>
      <c r="C138" s="145"/>
      <c r="D138" s="109" t="s">
        <v>96</v>
      </c>
      <c r="E138" s="110">
        <v>38842372</v>
      </c>
      <c r="F138" s="110">
        <f>SUM(F145+F139+F143+F147+F149)</f>
        <v>140043</v>
      </c>
      <c r="G138" s="110">
        <f>SUM(G145+G139+G143+G147+G149)</f>
        <v>1820248</v>
      </c>
      <c r="H138" s="110">
        <f t="shared" si="3"/>
        <v>37162167</v>
      </c>
    </row>
    <row r="139" spans="1:8" s="129" customFormat="1" ht="30" customHeight="1">
      <c r="A139" s="133"/>
      <c r="B139" s="133" t="s">
        <v>258</v>
      </c>
      <c r="C139" s="141"/>
      <c r="D139" s="116" t="s">
        <v>259</v>
      </c>
      <c r="E139" s="136">
        <v>470000</v>
      </c>
      <c r="F139" s="136">
        <f>SUM(F141)</f>
        <v>0</v>
      </c>
      <c r="G139" s="136">
        <f>SUM(G141)</f>
        <v>139000</v>
      </c>
      <c r="H139" s="117">
        <f t="shared" si="3"/>
        <v>331000</v>
      </c>
    </row>
    <row r="140" spans="1:8" s="129" customFormat="1" ht="5.25" customHeight="1">
      <c r="A140" s="133"/>
      <c r="B140" s="133"/>
      <c r="C140" s="141"/>
      <c r="D140" s="116"/>
      <c r="E140" s="136"/>
      <c r="F140" s="136"/>
      <c r="G140" s="136"/>
      <c r="H140" s="117"/>
    </row>
    <row r="141" spans="1:8" s="129" customFormat="1" ht="69.75" customHeight="1">
      <c r="A141" s="133"/>
      <c r="B141" s="130"/>
      <c r="C141" s="130" t="s">
        <v>260</v>
      </c>
      <c r="D141" s="106" t="s">
        <v>261</v>
      </c>
      <c r="E141" s="121">
        <v>420000</v>
      </c>
      <c r="F141" s="121">
        <v>0</v>
      </c>
      <c r="G141" s="121">
        <v>139000</v>
      </c>
      <c r="H141" s="107">
        <f t="shared" si="3"/>
        <v>281000</v>
      </c>
    </row>
    <row r="142" spans="1:8" s="129" customFormat="1" ht="5.25" customHeight="1">
      <c r="A142" s="133"/>
      <c r="B142" s="130"/>
      <c r="C142" s="130"/>
      <c r="D142" s="106"/>
      <c r="E142" s="121"/>
      <c r="F142" s="121"/>
      <c r="G142" s="121"/>
      <c r="H142" s="107"/>
    </row>
    <row r="143" spans="1:8" s="129" customFormat="1" ht="30" customHeight="1">
      <c r="A143" s="133"/>
      <c r="B143" s="133" t="s">
        <v>262</v>
      </c>
      <c r="C143" s="141"/>
      <c r="D143" s="116" t="s">
        <v>263</v>
      </c>
      <c r="E143" s="136">
        <v>0</v>
      </c>
      <c r="F143" s="136">
        <f>SUM(F144)</f>
        <v>139000</v>
      </c>
      <c r="G143" s="136">
        <f>SUM(G144)</f>
        <v>0</v>
      </c>
      <c r="H143" s="117">
        <f t="shared" si="3"/>
        <v>139000</v>
      </c>
    </row>
    <row r="144" spans="1:8" s="129" customFormat="1" ht="69.75" customHeight="1">
      <c r="A144" s="133"/>
      <c r="B144" s="130"/>
      <c r="C144" s="130" t="s">
        <v>260</v>
      </c>
      <c r="D144" s="106" t="s">
        <v>261</v>
      </c>
      <c r="E144" s="121">
        <v>0</v>
      </c>
      <c r="F144" s="121">
        <v>139000</v>
      </c>
      <c r="G144" s="121">
        <v>0</v>
      </c>
      <c r="H144" s="107">
        <f t="shared" si="3"/>
        <v>139000</v>
      </c>
    </row>
    <row r="145" spans="1:8" s="129" customFormat="1" ht="24" customHeight="1">
      <c r="A145" s="130"/>
      <c r="B145" s="133" t="s">
        <v>97</v>
      </c>
      <c r="C145" s="141"/>
      <c r="D145" s="116" t="s">
        <v>98</v>
      </c>
      <c r="E145" s="117">
        <v>5532</v>
      </c>
      <c r="F145" s="117">
        <f>SUM(F146)</f>
        <v>0</v>
      </c>
      <c r="G145" s="117">
        <f>SUM(G146)</f>
        <v>5532</v>
      </c>
      <c r="H145" s="117">
        <f t="shared" si="3"/>
        <v>0</v>
      </c>
    </row>
    <row r="146" spans="1:8" s="129" customFormat="1" ht="71.25" customHeight="1">
      <c r="A146" s="130"/>
      <c r="B146" s="130"/>
      <c r="C146" s="130" t="s">
        <v>163</v>
      </c>
      <c r="D146" s="106" t="s">
        <v>264</v>
      </c>
      <c r="E146" s="140">
        <v>5532</v>
      </c>
      <c r="F146" s="140">
        <v>0</v>
      </c>
      <c r="G146" s="140">
        <v>5532</v>
      </c>
      <c r="H146" s="140">
        <f t="shared" si="3"/>
        <v>0</v>
      </c>
    </row>
    <row r="147" spans="1:8" s="129" customFormat="1" ht="55.5" customHeight="1">
      <c r="A147" s="130"/>
      <c r="B147" s="148" t="s">
        <v>99</v>
      </c>
      <c r="C147" s="130"/>
      <c r="D147" s="124" t="s">
        <v>100</v>
      </c>
      <c r="E147" s="125">
        <v>2502</v>
      </c>
      <c r="F147" s="125">
        <f>SUM(F148)</f>
        <v>1043</v>
      </c>
      <c r="G147" s="125">
        <f>SUM(G148)</f>
        <v>0</v>
      </c>
      <c r="H147" s="125">
        <f t="shared" si="3"/>
        <v>3545</v>
      </c>
    </row>
    <row r="148" spans="1:8" s="129" customFormat="1" ht="27" customHeight="1">
      <c r="A148" s="130"/>
      <c r="B148" s="130"/>
      <c r="C148" s="141" t="s">
        <v>265</v>
      </c>
      <c r="D148" s="119" t="s">
        <v>266</v>
      </c>
      <c r="E148" s="140">
        <v>2502</v>
      </c>
      <c r="F148" s="140">
        <v>1043</v>
      </c>
      <c r="G148" s="140">
        <v>0</v>
      </c>
      <c r="H148" s="140">
        <f t="shared" si="3"/>
        <v>3545</v>
      </c>
    </row>
    <row r="149" spans="1:8" s="129" customFormat="1" ht="27" customHeight="1">
      <c r="A149" s="130"/>
      <c r="B149" s="133" t="s">
        <v>267</v>
      </c>
      <c r="C149" s="133"/>
      <c r="D149" s="116" t="s">
        <v>44</v>
      </c>
      <c r="E149" s="117">
        <v>2060716</v>
      </c>
      <c r="F149" s="117">
        <f>SUM(F150)</f>
        <v>0</v>
      </c>
      <c r="G149" s="117">
        <f>SUM(G150)</f>
        <v>1675716</v>
      </c>
      <c r="H149" s="117">
        <f t="shared" si="3"/>
        <v>385000</v>
      </c>
    </row>
    <row r="150" spans="1:8" s="129" customFormat="1" ht="102" customHeight="1">
      <c r="A150" s="130"/>
      <c r="B150" s="130"/>
      <c r="C150" s="130" t="s">
        <v>268</v>
      </c>
      <c r="D150" s="106" t="s">
        <v>269</v>
      </c>
      <c r="E150" s="140">
        <v>1675716</v>
      </c>
      <c r="F150" s="140">
        <v>0</v>
      </c>
      <c r="G150" s="149">
        <v>1675716</v>
      </c>
      <c r="H150" s="140">
        <f t="shared" si="3"/>
        <v>0</v>
      </c>
    </row>
    <row r="151" spans="1:8" s="129" customFormat="1" ht="31.5" customHeight="1">
      <c r="A151" s="137" t="s">
        <v>270</v>
      </c>
      <c r="B151" s="145"/>
      <c r="C151" s="145"/>
      <c r="D151" s="109" t="s">
        <v>271</v>
      </c>
      <c r="E151" s="110">
        <v>1554400</v>
      </c>
      <c r="F151" s="110">
        <f>F152</f>
        <v>2250</v>
      </c>
      <c r="G151" s="110">
        <f>G152</f>
        <v>15856</v>
      </c>
      <c r="H151" s="110">
        <f>E151+F151-G151</f>
        <v>1540794</v>
      </c>
    </row>
    <row r="152" spans="1:8" s="129" customFormat="1" ht="31.5" customHeight="1">
      <c r="A152" s="130"/>
      <c r="B152" s="133" t="s">
        <v>272</v>
      </c>
      <c r="C152" s="141"/>
      <c r="D152" s="116" t="s">
        <v>273</v>
      </c>
      <c r="E152" s="117">
        <v>508900</v>
      </c>
      <c r="F152" s="117">
        <f>SUM(F153:F156)</f>
        <v>2250</v>
      </c>
      <c r="G152" s="117">
        <f>SUM(G153:G156)</f>
        <v>15856</v>
      </c>
      <c r="H152" s="117">
        <f t="shared" si="3"/>
        <v>495294</v>
      </c>
    </row>
    <row r="153" spans="1:8" s="129" customFormat="1" ht="31.5" customHeight="1">
      <c r="A153" s="130"/>
      <c r="B153" s="130"/>
      <c r="C153" s="141" t="s">
        <v>246</v>
      </c>
      <c r="D153" s="119" t="s">
        <v>209</v>
      </c>
      <c r="E153" s="143">
        <v>342422</v>
      </c>
      <c r="F153" s="143">
        <v>0</v>
      </c>
      <c r="G153" s="146">
        <v>13680</v>
      </c>
      <c r="H153" s="143">
        <f t="shared" si="3"/>
        <v>328742</v>
      </c>
    </row>
    <row r="154" spans="1:8" s="129" customFormat="1" ht="31.5" customHeight="1">
      <c r="A154" s="130"/>
      <c r="B154" s="130"/>
      <c r="C154" s="141" t="s">
        <v>247</v>
      </c>
      <c r="D154" s="119" t="s">
        <v>212</v>
      </c>
      <c r="E154" s="143">
        <v>63586</v>
      </c>
      <c r="F154" s="143">
        <v>0</v>
      </c>
      <c r="G154" s="146">
        <v>2056</v>
      </c>
      <c r="H154" s="143">
        <f t="shared" si="3"/>
        <v>61530</v>
      </c>
    </row>
    <row r="155" spans="1:8" s="129" customFormat="1" ht="31.5" customHeight="1">
      <c r="A155" s="130"/>
      <c r="B155" s="130"/>
      <c r="C155" s="141" t="s">
        <v>248</v>
      </c>
      <c r="D155" s="119" t="s">
        <v>215</v>
      </c>
      <c r="E155" s="143">
        <v>8982</v>
      </c>
      <c r="F155" s="143">
        <v>0</v>
      </c>
      <c r="G155" s="146">
        <v>120</v>
      </c>
      <c r="H155" s="143">
        <f t="shared" si="3"/>
        <v>8862</v>
      </c>
    </row>
    <row r="156" spans="1:8" s="129" customFormat="1" ht="31.5" customHeight="1">
      <c r="A156" s="130"/>
      <c r="B156" s="130"/>
      <c r="C156" s="141" t="s">
        <v>193</v>
      </c>
      <c r="D156" s="119" t="s">
        <v>194</v>
      </c>
      <c r="E156" s="143">
        <v>18000</v>
      </c>
      <c r="F156" s="143">
        <v>2250</v>
      </c>
      <c r="G156" s="146">
        <v>0</v>
      </c>
      <c r="H156" s="143">
        <f t="shared" si="3"/>
        <v>20250</v>
      </c>
    </row>
    <row r="157" spans="1:8" s="153" customFormat="1" ht="30.75" customHeight="1">
      <c r="A157" s="150" t="s">
        <v>103</v>
      </c>
      <c r="B157" s="150"/>
      <c r="C157" s="151"/>
      <c r="D157" s="152" t="s">
        <v>104</v>
      </c>
      <c r="E157" s="128">
        <v>9407220</v>
      </c>
      <c r="F157" s="128">
        <f>F169+F159+F167</f>
        <v>176750</v>
      </c>
      <c r="G157" s="128">
        <f>G169+G159+G167</f>
        <v>2895754</v>
      </c>
      <c r="H157" s="128">
        <f t="shared" si="3"/>
        <v>6688216</v>
      </c>
    </row>
    <row r="158" spans="1:8" s="153" customFormat="1" ht="4.5" customHeight="1">
      <c r="A158" s="154"/>
      <c r="B158" s="154"/>
      <c r="C158" s="155"/>
      <c r="D158" s="156"/>
      <c r="E158" s="132"/>
      <c r="F158" s="132"/>
      <c r="G158" s="132"/>
      <c r="H158" s="132"/>
    </row>
    <row r="159" spans="1:8" s="153" customFormat="1" ht="30.75" customHeight="1">
      <c r="A159" s="154"/>
      <c r="B159" s="157" t="s">
        <v>105</v>
      </c>
      <c r="C159" s="158"/>
      <c r="D159" s="159" t="s">
        <v>274</v>
      </c>
      <c r="E159" s="160">
        <v>140000</v>
      </c>
      <c r="F159" s="160">
        <f>SUM(F160:F166)</f>
        <v>52575</v>
      </c>
      <c r="G159" s="160">
        <f>SUM(G160:G166)</f>
        <v>49707</v>
      </c>
      <c r="H159" s="160">
        <f t="shared" si="3"/>
        <v>142868</v>
      </c>
    </row>
    <row r="160" spans="1:8" s="153" customFormat="1" ht="27.75" customHeight="1">
      <c r="A160" s="154"/>
      <c r="B160" s="154"/>
      <c r="C160" s="155" t="s">
        <v>246</v>
      </c>
      <c r="D160" s="161" t="s">
        <v>209</v>
      </c>
      <c r="E160" s="134">
        <v>53734</v>
      </c>
      <c r="F160" s="134">
        <v>37495</v>
      </c>
      <c r="G160" s="134">
        <v>0</v>
      </c>
      <c r="H160" s="134">
        <f t="shared" si="3"/>
        <v>91229</v>
      </c>
    </row>
    <row r="161" spans="1:8" s="153" customFormat="1" ht="27.75" customHeight="1">
      <c r="A161" s="154"/>
      <c r="B161" s="154"/>
      <c r="C161" s="155" t="s">
        <v>247</v>
      </c>
      <c r="D161" s="161" t="s">
        <v>212</v>
      </c>
      <c r="E161" s="134">
        <v>11527</v>
      </c>
      <c r="F161" s="134">
        <v>3572</v>
      </c>
      <c r="G161" s="134">
        <v>0</v>
      </c>
      <c r="H161" s="134">
        <f t="shared" si="3"/>
        <v>15099</v>
      </c>
    </row>
    <row r="162" spans="1:8" s="153" customFormat="1" ht="26.25" customHeight="1">
      <c r="A162" s="154"/>
      <c r="B162" s="154"/>
      <c r="C162" s="155" t="s">
        <v>248</v>
      </c>
      <c r="D162" s="161" t="s">
        <v>215</v>
      </c>
      <c r="E162" s="134">
        <v>1639</v>
      </c>
      <c r="F162" s="134">
        <v>508</v>
      </c>
      <c r="G162" s="134">
        <v>0</v>
      </c>
      <c r="H162" s="134">
        <f t="shared" si="3"/>
        <v>2147</v>
      </c>
    </row>
    <row r="163" spans="1:8" s="153" customFormat="1" ht="25.5" customHeight="1">
      <c r="A163" s="154"/>
      <c r="B163" s="154"/>
      <c r="C163" s="155" t="s">
        <v>193</v>
      </c>
      <c r="D163" s="161" t="s">
        <v>194</v>
      </c>
      <c r="E163" s="134">
        <v>40000</v>
      </c>
      <c r="F163" s="134">
        <v>0</v>
      </c>
      <c r="G163" s="134">
        <v>28507</v>
      </c>
      <c r="H163" s="134">
        <f t="shared" si="3"/>
        <v>11493</v>
      </c>
    </row>
    <row r="164" spans="1:8" s="153" customFormat="1" ht="30.75" customHeight="1">
      <c r="A164" s="154"/>
      <c r="B164" s="154"/>
      <c r="C164" s="155" t="s">
        <v>199</v>
      </c>
      <c r="D164" s="161" t="s">
        <v>168</v>
      </c>
      <c r="E164" s="134">
        <v>28100</v>
      </c>
      <c r="F164" s="134">
        <v>0</v>
      </c>
      <c r="G164" s="134">
        <v>17100</v>
      </c>
      <c r="H164" s="134">
        <f t="shared" si="3"/>
        <v>11000</v>
      </c>
    </row>
    <row r="165" spans="1:8" s="153" customFormat="1" ht="27.75" customHeight="1">
      <c r="A165" s="154"/>
      <c r="B165" s="154"/>
      <c r="C165" s="155" t="s">
        <v>275</v>
      </c>
      <c r="D165" s="161" t="s">
        <v>224</v>
      </c>
      <c r="E165" s="134">
        <v>5000</v>
      </c>
      <c r="F165" s="134">
        <v>0</v>
      </c>
      <c r="G165" s="134">
        <v>4100</v>
      </c>
      <c r="H165" s="134">
        <f t="shared" si="3"/>
        <v>900</v>
      </c>
    </row>
    <row r="166" spans="1:8" s="153" customFormat="1" ht="30.75" customHeight="1">
      <c r="A166" s="154"/>
      <c r="B166" s="157"/>
      <c r="C166" s="158" t="s">
        <v>276</v>
      </c>
      <c r="D166" s="162" t="s">
        <v>189</v>
      </c>
      <c r="E166" s="121">
        <v>0</v>
      </c>
      <c r="F166" s="121">
        <v>11000</v>
      </c>
      <c r="G166" s="121">
        <v>0</v>
      </c>
      <c r="H166" s="121">
        <f t="shared" si="3"/>
        <v>11000</v>
      </c>
    </row>
    <row r="167" spans="1:8" s="153" customFormat="1" ht="37.5" customHeight="1">
      <c r="A167" s="154"/>
      <c r="B167" s="154" t="s">
        <v>107</v>
      </c>
      <c r="C167" s="155"/>
      <c r="D167" s="163" t="s">
        <v>108</v>
      </c>
      <c r="E167" s="136">
        <v>9101653</v>
      </c>
      <c r="F167" s="136">
        <f>+F168</f>
        <v>0</v>
      </c>
      <c r="G167" s="136">
        <f>+G168</f>
        <v>2721872</v>
      </c>
      <c r="H167" s="136">
        <f t="shared" si="3"/>
        <v>6379781</v>
      </c>
    </row>
    <row r="168" spans="1:8" s="153" customFormat="1" ht="82.5" customHeight="1">
      <c r="A168" s="154"/>
      <c r="B168" s="157"/>
      <c r="C168" s="158" t="s">
        <v>165</v>
      </c>
      <c r="D168" s="162" t="s">
        <v>277</v>
      </c>
      <c r="E168" s="121">
        <v>2721872</v>
      </c>
      <c r="F168" s="121">
        <v>0</v>
      </c>
      <c r="G168" s="121">
        <v>2721872</v>
      </c>
      <c r="H168" s="121">
        <f t="shared" si="3"/>
        <v>0</v>
      </c>
    </row>
    <row r="169" spans="1:8" s="153" customFormat="1" ht="27.75" customHeight="1">
      <c r="A169" s="154"/>
      <c r="B169" s="154" t="s">
        <v>278</v>
      </c>
      <c r="C169" s="155"/>
      <c r="D169" s="156" t="s">
        <v>44</v>
      </c>
      <c r="E169" s="132">
        <v>165567</v>
      </c>
      <c r="F169" s="132">
        <f>SUM(F170:F175)</f>
        <v>124175</v>
      </c>
      <c r="G169" s="132">
        <f>SUM(G170:G175)</f>
        <v>124175</v>
      </c>
      <c r="H169" s="132">
        <f t="shared" si="3"/>
        <v>165567</v>
      </c>
    </row>
    <row r="170" spans="1:8" s="167" customFormat="1" ht="24.75" customHeight="1">
      <c r="A170" s="164"/>
      <c r="B170" s="164"/>
      <c r="C170" s="165" t="s">
        <v>208</v>
      </c>
      <c r="D170" s="166" t="s">
        <v>209</v>
      </c>
      <c r="E170" s="146">
        <v>0</v>
      </c>
      <c r="F170" s="146">
        <v>103756</v>
      </c>
      <c r="G170" s="146">
        <v>0</v>
      </c>
      <c r="H170" s="146">
        <f t="shared" si="3"/>
        <v>103756</v>
      </c>
    </row>
    <row r="171" spans="1:8" s="167" customFormat="1" ht="25.5" customHeight="1">
      <c r="A171" s="164"/>
      <c r="B171" s="164"/>
      <c r="C171" s="165" t="s">
        <v>210</v>
      </c>
      <c r="D171" s="166" t="s">
        <v>209</v>
      </c>
      <c r="E171" s="146">
        <v>138342</v>
      </c>
      <c r="F171" s="146">
        <v>0</v>
      </c>
      <c r="G171" s="146">
        <v>103756</v>
      </c>
      <c r="H171" s="146">
        <f t="shared" si="3"/>
        <v>34586</v>
      </c>
    </row>
    <row r="172" spans="1:8" s="167" customFormat="1" ht="25.5" customHeight="1">
      <c r="A172" s="164"/>
      <c r="B172" s="164"/>
      <c r="C172" s="165" t="s">
        <v>211</v>
      </c>
      <c r="D172" s="166" t="s">
        <v>212</v>
      </c>
      <c r="E172" s="146">
        <v>0</v>
      </c>
      <c r="F172" s="146">
        <v>17877</v>
      </c>
      <c r="G172" s="146">
        <v>0</v>
      </c>
      <c r="H172" s="146">
        <f t="shared" si="3"/>
        <v>17877</v>
      </c>
    </row>
    <row r="173" spans="1:8" s="167" customFormat="1" ht="24.75" customHeight="1">
      <c r="A173" s="164"/>
      <c r="B173" s="157"/>
      <c r="C173" s="165" t="s">
        <v>213</v>
      </c>
      <c r="D173" s="166" t="s">
        <v>212</v>
      </c>
      <c r="E173" s="146">
        <v>23836</v>
      </c>
      <c r="F173" s="146">
        <v>0</v>
      </c>
      <c r="G173" s="146">
        <v>17877</v>
      </c>
      <c r="H173" s="146">
        <f t="shared" si="3"/>
        <v>5959</v>
      </c>
    </row>
    <row r="174" spans="1:8" s="167" customFormat="1" ht="22.5" customHeight="1">
      <c r="A174" s="164"/>
      <c r="B174" s="157"/>
      <c r="C174" s="165" t="s">
        <v>214</v>
      </c>
      <c r="D174" s="166" t="s">
        <v>215</v>
      </c>
      <c r="E174" s="146">
        <v>0</v>
      </c>
      <c r="F174" s="146">
        <v>2542</v>
      </c>
      <c r="G174" s="146">
        <v>0</v>
      </c>
      <c r="H174" s="146">
        <f t="shared" si="3"/>
        <v>2542</v>
      </c>
    </row>
    <row r="175" spans="1:8" s="167" customFormat="1" ht="25.5" customHeight="1">
      <c r="A175" s="164"/>
      <c r="B175" s="157"/>
      <c r="C175" s="165" t="s">
        <v>216</v>
      </c>
      <c r="D175" s="166" t="s">
        <v>215</v>
      </c>
      <c r="E175" s="146">
        <v>3389</v>
      </c>
      <c r="F175" s="146">
        <v>0</v>
      </c>
      <c r="G175" s="146">
        <v>2542</v>
      </c>
      <c r="H175" s="146">
        <f>E175+F175-G175</f>
        <v>847</v>
      </c>
    </row>
    <row r="176" spans="1:8" s="167" customFormat="1" ht="30.75" customHeight="1">
      <c r="A176" s="168" t="s">
        <v>109</v>
      </c>
      <c r="B176" s="150"/>
      <c r="C176" s="170"/>
      <c r="D176" s="171" t="s">
        <v>110</v>
      </c>
      <c r="E176" s="172">
        <v>6384833</v>
      </c>
      <c r="F176" s="172">
        <f>F177+F187+F192</f>
        <v>238216</v>
      </c>
      <c r="G176" s="172">
        <f>G177+G187+G192</f>
        <v>44786</v>
      </c>
      <c r="H176" s="172">
        <f>E176+F176-G176</f>
        <v>6578263</v>
      </c>
    </row>
    <row r="177" spans="1:8" s="167" customFormat="1" ht="26.25" customHeight="1">
      <c r="A177" s="173"/>
      <c r="B177" s="154" t="s">
        <v>111</v>
      </c>
      <c r="C177" s="165"/>
      <c r="D177" s="163" t="s">
        <v>279</v>
      </c>
      <c r="E177" s="136">
        <v>1945817</v>
      </c>
      <c r="F177" s="136">
        <f>SUM(F179:F186)</f>
        <v>50854</v>
      </c>
      <c r="G177" s="136">
        <f>SUM(G179:G186)</f>
        <v>13200</v>
      </c>
      <c r="H177" s="136">
        <f>E177+F177-G177</f>
        <v>1983471</v>
      </c>
    </row>
    <row r="178" spans="1:8" s="167" customFormat="1" ht="3" customHeight="1">
      <c r="A178" s="173"/>
      <c r="B178" s="154"/>
      <c r="C178" s="165"/>
      <c r="D178" s="163"/>
      <c r="E178" s="136"/>
      <c r="F178" s="136"/>
      <c r="G178" s="136"/>
      <c r="H178" s="136"/>
    </row>
    <row r="179" spans="1:8" s="167" customFormat="1" ht="27" customHeight="1">
      <c r="A179" s="173"/>
      <c r="B179" s="154"/>
      <c r="C179" s="164" t="s">
        <v>256</v>
      </c>
      <c r="D179" s="174" t="s">
        <v>280</v>
      </c>
      <c r="E179" s="146">
        <v>117738</v>
      </c>
      <c r="F179" s="146">
        <v>0</v>
      </c>
      <c r="G179" s="146">
        <v>4000</v>
      </c>
      <c r="H179" s="146">
        <f aca="true" t="shared" si="4" ref="H179:H191">E179+F179-G179</f>
        <v>113738</v>
      </c>
    </row>
    <row r="180" spans="1:8" s="167" customFormat="1" ht="24.75" customHeight="1">
      <c r="A180" s="173"/>
      <c r="B180" s="154"/>
      <c r="C180" s="165" t="s">
        <v>246</v>
      </c>
      <c r="D180" s="166" t="s">
        <v>209</v>
      </c>
      <c r="E180" s="146">
        <v>1305348</v>
      </c>
      <c r="F180" s="146">
        <v>35666</v>
      </c>
      <c r="G180" s="146">
        <v>0</v>
      </c>
      <c r="H180" s="146">
        <f t="shared" si="4"/>
        <v>1341014</v>
      </c>
    </row>
    <row r="181" spans="1:8" s="167" customFormat="1" ht="23.25" customHeight="1">
      <c r="A181" s="173"/>
      <c r="B181" s="154"/>
      <c r="C181" s="165" t="s">
        <v>247</v>
      </c>
      <c r="D181" s="166" t="s">
        <v>212</v>
      </c>
      <c r="E181" s="146">
        <v>235589</v>
      </c>
      <c r="F181" s="146">
        <v>11920</v>
      </c>
      <c r="G181" s="146">
        <v>0</v>
      </c>
      <c r="H181" s="146">
        <f t="shared" si="4"/>
        <v>247509</v>
      </c>
    </row>
    <row r="182" spans="1:8" s="167" customFormat="1" ht="24.75" customHeight="1">
      <c r="A182" s="173"/>
      <c r="B182" s="154"/>
      <c r="C182" s="165" t="s">
        <v>248</v>
      </c>
      <c r="D182" s="166" t="s">
        <v>215</v>
      </c>
      <c r="E182" s="146">
        <v>30450</v>
      </c>
      <c r="F182" s="146">
        <v>3268</v>
      </c>
      <c r="G182" s="146">
        <v>0</v>
      </c>
      <c r="H182" s="146">
        <f t="shared" si="4"/>
        <v>33718</v>
      </c>
    </row>
    <row r="183" spans="1:8" s="167" customFormat="1" ht="24.75" customHeight="1">
      <c r="A183" s="173"/>
      <c r="B183" s="154"/>
      <c r="C183" s="165" t="s">
        <v>193</v>
      </c>
      <c r="D183" s="166" t="s">
        <v>194</v>
      </c>
      <c r="E183" s="146">
        <v>8928</v>
      </c>
      <c r="F183" s="146">
        <v>0</v>
      </c>
      <c r="G183" s="146">
        <v>5000</v>
      </c>
      <c r="H183" s="146">
        <f t="shared" si="4"/>
        <v>3928</v>
      </c>
    </row>
    <row r="184" spans="1:8" s="167" customFormat="1" ht="5.25" customHeight="1">
      <c r="A184" s="173"/>
      <c r="B184" s="154"/>
      <c r="C184" s="165"/>
      <c r="D184" s="166"/>
      <c r="E184" s="146"/>
      <c r="F184" s="146"/>
      <c r="G184" s="146"/>
      <c r="H184" s="146"/>
    </row>
    <row r="185" spans="1:8" s="167" customFormat="1" ht="33.75" customHeight="1">
      <c r="A185" s="173"/>
      <c r="B185" s="154"/>
      <c r="C185" s="164" t="s">
        <v>249</v>
      </c>
      <c r="D185" s="174" t="s">
        <v>250</v>
      </c>
      <c r="E185" s="149">
        <v>2530</v>
      </c>
      <c r="F185" s="149">
        <v>0</v>
      </c>
      <c r="G185" s="149">
        <v>0</v>
      </c>
      <c r="H185" s="149">
        <f t="shared" si="4"/>
        <v>2530</v>
      </c>
    </row>
    <row r="186" spans="1:8" s="167" customFormat="1" ht="27" customHeight="1">
      <c r="A186" s="173"/>
      <c r="B186" s="154"/>
      <c r="C186" s="165" t="s">
        <v>199</v>
      </c>
      <c r="D186" s="166" t="s">
        <v>168</v>
      </c>
      <c r="E186" s="146">
        <v>11083</v>
      </c>
      <c r="F186" s="146">
        <v>0</v>
      </c>
      <c r="G186" s="146">
        <v>4200</v>
      </c>
      <c r="H186" s="146">
        <f t="shared" si="4"/>
        <v>6883</v>
      </c>
    </row>
    <row r="187" spans="1:8" s="167" customFormat="1" ht="27" customHeight="1">
      <c r="A187" s="173"/>
      <c r="B187" s="154" t="s">
        <v>281</v>
      </c>
      <c r="C187" s="165"/>
      <c r="D187" s="163" t="s">
        <v>282</v>
      </c>
      <c r="E187" s="136">
        <v>448521</v>
      </c>
      <c r="F187" s="136">
        <f>SUM(F189:F191)</f>
        <v>31518</v>
      </c>
      <c r="G187" s="136">
        <f>SUM(G189:G191)</f>
        <v>31586</v>
      </c>
      <c r="H187" s="136">
        <f t="shared" si="4"/>
        <v>448453</v>
      </c>
    </row>
    <row r="188" spans="1:8" s="167" customFormat="1" ht="6.75" customHeight="1">
      <c r="A188" s="173"/>
      <c r="B188" s="154"/>
      <c r="C188" s="165"/>
      <c r="D188" s="163"/>
      <c r="E188" s="136"/>
      <c r="F188" s="136"/>
      <c r="G188" s="136"/>
      <c r="H188" s="136"/>
    </row>
    <row r="189" spans="1:8" s="167" customFormat="1" ht="27" customHeight="1">
      <c r="A189" s="173"/>
      <c r="B189" s="154"/>
      <c r="C189" s="164" t="s">
        <v>256</v>
      </c>
      <c r="D189" s="174" t="s">
        <v>280</v>
      </c>
      <c r="E189" s="149">
        <v>9489</v>
      </c>
      <c r="F189" s="149">
        <v>0</v>
      </c>
      <c r="G189" s="149">
        <v>68</v>
      </c>
      <c r="H189" s="149">
        <f t="shared" si="4"/>
        <v>9421</v>
      </c>
    </row>
    <row r="190" spans="1:8" s="167" customFormat="1" ht="27" customHeight="1">
      <c r="A190" s="173"/>
      <c r="B190" s="154"/>
      <c r="C190" s="165" t="s">
        <v>246</v>
      </c>
      <c r="D190" s="166" t="s">
        <v>209</v>
      </c>
      <c r="E190" s="146">
        <v>207868</v>
      </c>
      <c r="F190" s="146">
        <v>31518</v>
      </c>
      <c r="G190" s="146">
        <v>0</v>
      </c>
      <c r="H190" s="146">
        <f t="shared" si="4"/>
        <v>239386</v>
      </c>
    </row>
    <row r="191" spans="1:8" s="167" customFormat="1" ht="27" customHeight="1">
      <c r="A191" s="173"/>
      <c r="B191" s="154"/>
      <c r="C191" s="165" t="s">
        <v>199</v>
      </c>
      <c r="D191" s="166" t="s">
        <v>168</v>
      </c>
      <c r="E191" s="146">
        <v>48888</v>
      </c>
      <c r="F191" s="146">
        <v>0</v>
      </c>
      <c r="G191" s="146">
        <v>31518</v>
      </c>
      <c r="H191" s="146">
        <f t="shared" si="4"/>
        <v>17370</v>
      </c>
    </row>
    <row r="192" spans="1:8" s="167" customFormat="1" ht="23.25" customHeight="1">
      <c r="A192" s="164"/>
      <c r="B192" s="154" t="s">
        <v>283</v>
      </c>
      <c r="C192" s="165"/>
      <c r="D192" s="163" t="s">
        <v>284</v>
      </c>
      <c r="E192" s="136">
        <v>3719061</v>
      </c>
      <c r="F192" s="136">
        <f>SUM(F194)</f>
        <v>155844</v>
      </c>
      <c r="G192" s="136">
        <f>SUM(G194)</f>
        <v>0</v>
      </c>
      <c r="H192" s="136">
        <f>E192+F192-G192</f>
        <v>3874905</v>
      </c>
    </row>
    <row r="193" spans="1:8" s="167" customFormat="1" ht="6.75" customHeight="1">
      <c r="A193" s="164"/>
      <c r="B193" s="154"/>
      <c r="C193" s="165"/>
      <c r="D193" s="163"/>
      <c r="E193" s="136"/>
      <c r="F193" s="136"/>
      <c r="G193" s="136"/>
      <c r="H193" s="136"/>
    </row>
    <row r="194" spans="1:8" s="167" customFormat="1" ht="86.25" customHeight="1">
      <c r="A194" s="164"/>
      <c r="B194" s="157"/>
      <c r="C194" s="164" t="s">
        <v>285</v>
      </c>
      <c r="D194" s="174" t="s">
        <v>286</v>
      </c>
      <c r="E194" s="149">
        <v>2264390</v>
      </c>
      <c r="F194" s="149">
        <v>155844</v>
      </c>
      <c r="G194" s="149">
        <v>0</v>
      </c>
      <c r="H194" s="149">
        <f>E194+F194-G194</f>
        <v>2420234</v>
      </c>
    </row>
    <row r="195" spans="1:8" s="167" customFormat="1" ht="5.25" customHeight="1">
      <c r="A195" s="164"/>
      <c r="B195" s="157"/>
      <c r="C195" s="164"/>
      <c r="D195" s="174"/>
      <c r="E195" s="149"/>
      <c r="F195" s="149"/>
      <c r="G195" s="149"/>
      <c r="H195" s="149"/>
    </row>
    <row r="196" spans="1:8" s="167" customFormat="1" ht="35.25" customHeight="1">
      <c r="A196" s="175" t="s">
        <v>113</v>
      </c>
      <c r="B196" s="176"/>
      <c r="C196" s="170"/>
      <c r="D196" s="177" t="s">
        <v>114</v>
      </c>
      <c r="E196" s="178">
        <v>474850</v>
      </c>
      <c r="F196" s="178">
        <f>F198+F201+F203</f>
        <v>12880</v>
      </c>
      <c r="G196" s="178">
        <f>G198+G201+G203</f>
        <v>285615</v>
      </c>
      <c r="H196" s="178">
        <f>E196+F196-G196</f>
        <v>202115</v>
      </c>
    </row>
    <row r="197" spans="1:8" s="167" customFormat="1" ht="3.75" customHeight="1">
      <c r="A197" s="179"/>
      <c r="B197" s="157"/>
      <c r="C197" s="165"/>
      <c r="D197" s="180"/>
      <c r="E197" s="181"/>
      <c r="F197" s="181"/>
      <c r="G197" s="181"/>
      <c r="H197" s="181"/>
    </row>
    <row r="198" spans="1:8" s="167" customFormat="1" ht="48" customHeight="1">
      <c r="A198" s="164"/>
      <c r="B198" s="157" t="s">
        <v>115</v>
      </c>
      <c r="C198" s="165"/>
      <c r="D198" s="180" t="s">
        <v>116</v>
      </c>
      <c r="E198" s="181">
        <v>20000</v>
      </c>
      <c r="F198" s="181">
        <f>SUM(F199:F199)</f>
        <v>12880</v>
      </c>
      <c r="G198" s="181">
        <f>SUM(G199:G199)</f>
        <v>0</v>
      </c>
      <c r="H198" s="181">
        <f>E198+F198-G198</f>
        <v>32880</v>
      </c>
    </row>
    <row r="199" spans="1:8" s="167" customFormat="1" ht="23.25" customHeight="1">
      <c r="A199" s="164"/>
      <c r="B199" s="157"/>
      <c r="C199" s="165" t="s">
        <v>193</v>
      </c>
      <c r="D199" s="166" t="s">
        <v>194</v>
      </c>
      <c r="E199" s="146">
        <v>8940</v>
      </c>
      <c r="F199" s="146">
        <v>12880</v>
      </c>
      <c r="G199" s="146">
        <v>0</v>
      </c>
      <c r="H199" s="146">
        <f>E199+F199-G199</f>
        <v>21820</v>
      </c>
    </row>
    <row r="200" spans="1:8" s="167" customFormat="1" ht="6.75" customHeight="1">
      <c r="A200" s="164"/>
      <c r="B200" s="157"/>
      <c r="C200" s="165"/>
      <c r="D200" s="166"/>
      <c r="E200" s="146"/>
      <c r="F200" s="146"/>
      <c r="G200" s="146"/>
      <c r="H200" s="146"/>
    </row>
    <row r="201" spans="1:8" s="167" customFormat="1" ht="45" customHeight="1">
      <c r="A201" s="164"/>
      <c r="B201" s="157" t="s">
        <v>117</v>
      </c>
      <c r="C201" s="165"/>
      <c r="D201" s="180" t="s">
        <v>118</v>
      </c>
      <c r="E201" s="181">
        <v>3750</v>
      </c>
      <c r="F201" s="181">
        <f>SUM(F202:F202)</f>
        <v>0</v>
      </c>
      <c r="G201" s="181">
        <f>SUM(G202:G202)</f>
        <v>2010</v>
      </c>
      <c r="H201" s="181">
        <f>E201+F201-G201</f>
        <v>1740</v>
      </c>
    </row>
    <row r="202" spans="1:8" s="167" customFormat="1" ht="27" customHeight="1">
      <c r="A202" s="164"/>
      <c r="B202" s="157"/>
      <c r="C202" s="165" t="s">
        <v>193</v>
      </c>
      <c r="D202" s="166" t="s">
        <v>194</v>
      </c>
      <c r="E202" s="146">
        <v>2278</v>
      </c>
      <c r="F202" s="146">
        <v>0</v>
      </c>
      <c r="G202" s="146">
        <v>2010</v>
      </c>
      <c r="H202" s="146">
        <f>E202+F202-G202</f>
        <v>268</v>
      </c>
    </row>
    <row r="203" spans="1:8" s="167" customFormat="1" ht="26.25" customHeight="1">
      <c r="A203" s="179"/>
      <c r="B203" s="154" t="s">
        <v>121</v>
      </c>
      <c r="C203" s="165"/>
      <c r="D203" s="163" t="s">
        <v>44</v>
      </c>
      <c r="E203" s="136">
        <v>451100</v>
      </c>
      <c r="F203" s="136">
        <f>SUM(F204:F205)</f>
        <v>0</v>
      </c>
      <c r="G203" s="136">
        <f>SUM(G204:G205)</f>
        <v>283605</v>
      </c>
      <c r="H203" s="136">
        <f>E203+F203-G203</f>
        <v>167495</v>
      </c>
    </row>
    <row r="204" spans="1:8" s="167" customFormat="1" ht="26.25" customHeight="1">
      <c r="A204" s="179"/>
      <c r="B204" s="157"/>
      <c r="C204" s="165" t="s">
        <v>199</v>
      </c>
      <c r="D204" s="161" t="s">
        <v>168</v>
      </c>
      <c r="E204" s="134">
        <v>301100</v>
      </c>
      <c r="F204" s="134">
        <v>0</v>
      </c>
      <c r="G204" s="134">
        <v>154725</v>
      </c>
      <c r="H204" s="134">
        <f>E204+F204-G204</f>
        <v>146375</v>
      </c>
    </row>
    <row r="205" spans="1:8" s="167" customFormat="1" ht="34.5" customHeight="1">
      <c r="A205" s="179"/>
      <c r="B205" s="157"/>
      <c r="C205" s="164" t="s">
        <v>276</v>
      </c>
      <c r="D205" s="162" t="s">
        <v>189</v>
      </c>
      <c r="E205" s="121">
        <v>150000</v>
      </c>
      <c r="F205" s="121">
        <v>0</v>
      </c>
      <c r="G205" s="121">
        <v>128880</v>
      </c>
      <c r="H205" s="121">
        <f>E205+F205-G205</f>
        <v>21120</v>
      </c>
    </row>
    <row r="206" spans="1:8" s="167" customFormat="1" ht="8.25" customHeight="1">
      <c r="A206" s="164"/>
      <c r="B206" s="157"/>
      <c r="C206" s="165"/>
      <c r="D206" s="166"/>
      <c r="E206" s="146"/>
      <c r="F206" s="146"/>
      <c r="G206" s="146"/>
      <c r="H206" s="146"/>
    </row>
    <row r="207" spans="1:8" s="167" customFormat="1" ht="29.25" customHeight="1">
      <c r="A207" s="182" t="s">
        <v>126</v>
      </c>
      <c r="B207" s="176"/>
      <c r="C207" s="170"/>
      <c r="D207" s="177" t="s">
        <v>287</v>
      </c>
      <c r="E207" s="172">
        <v>50000181</v>
      </c>
      <c r="F207" s="172">
        <f>F213+F210+F208</f>
        <v>977500</v>
      </c>
      <c r="G207" s="172">
        <f>G213+G210+G208</f>
        <v>660074</v>
      </c>
      <c r="H207" s="172">
        <f aca="true" t="shared" si="5" ref="H207:H215">E207+F207-G207</f>
        <v>50317607</v>
      </c>
    </row>
    <row r="208" spans="1:8" s="167" customFormat="1" ht="29.25" customHeight="1">
      <c r="A208" s="183"/>
      <c r="B208" s="154" t="s">
        <v>132</v>
      </c>
      <c r="C208" s="165"/>
      <c r="D208" s="163" t="s">
        <v>133</v>
      </c>
      <c r="E208" s="136">
        <v>14839306</v>
      </c>
      <c r="F208" s="136">
        <f>F209</f>
        <v>700000</v>
      </c>
      <c r="G208" s="136">
        <f>G209</f>
        <v>0</v>
      </c>
      <c r="H208" s="136">
        <f t="shared" si="5"/>
        <v>15539306</v>
      </c>
    </row>
    <row r="209" spans="1:8" s="167" customFormat="1" ht="29.25" customHeight="1">
      <c r="A209" s="183"/>
      <c r="B209" s="157"/>
      <c r="C209" s="164" t="s">
        <v>288</v>
      </c>
      <c r="D209" s="162" t="s">
        <v>289</v>
      </c>
      <c r="E209" s="121">
        <v>8678443</v>
      </c>
      <c r="F209" s="121">
        <v>700000</v>
      </c>
      <c r="G209" s="181">
        <v>0</v>
      </c>
      <c r="H209" s="121">
        <f t="shared" si="5"/>
        <v>9378443</v>
      </c>
    </row>
    <row r="210" spans="1:8" s="167" customFormat="1" ht="29.25" customHeight="1">
      <c r="A210" s="183"/>
      <c r="B210" s="154" t="s">
        <v>138</v>
      </c>
      <c r="C210" s="165"/>
      <c r="D210" s="163" t="s">
        <v>139</v>
      </c>
      <c r="E210" s="136">
        <v>1229722</v>
      </c>
      <c r="F210" s="136">
        <f>SUM(F211:F212)</f>
        <v>27500</v>
      </c>
      <c r="G210" s="136">
        <f>SUM(G211:G212)</f>
        <v>27500</v>
      </c>
      <c r="H210" s="136">
        <f t="shared" si="5"/>
        <v>1229722</v>
      </c>
    </row>
    <row r="211" spans="1:8" s="167" customFormat="1" ht="29.25" customHeight="1">
      <c r="A211" s="183"/>
      <c r="B211" s="157"/>
      <c r="C211" s="164" t="s">
        <v>288</v>
      </c>
      <c r="D211" s="162" t="s">
        <v>289</v>
      </c>
      <c r="E211" s="121">
        <v>1229722</v>
      </c>
      <c r="F211" s="121">
        <v>0</v>
      </c>
      <c r="G211" s="121">
        <v>27500</v>
      </c>
      <c r="H211" s="149">
        <f t="shared" si="5"/>
        <v>1202222</v>
      </c>
    </row>
    <row r="212" spans="1:8" s="167" customFormat="1" ht="68.25" customHeight="1">
      <c r="A212" s="183"/>
      <c r="B212" s="154"/>
      <c r="C212" s="164" t="s">
        <v>260</v>
      </c>
      <c r="D212" s="106" t="s">
        <v>261</v>
      </c>
      <c r="E212" s="121">
        <v>0</v>
      </c>
      <c r="F212" s="121">
        <v>27500</v>
      </c>
      <c r="G212" s="121">
        <v>0</v>
      </c>
      <c r="H212" s="149">
        <f t="shared" si="5"/>
        <v>27500</v>
      </c>
    </row>
    <row r="213" spans="1:8" s="167" customFormat="1" ht="23.25" customHeight="1">
      <c r="A213" s="164"/>
      <c r="B213" s="154" t="s">
        <v>146</v>
      </c>
      <c r="C213" s="165"/>
      <c r="D213" s="163" t="s">
        <v>44</v>
      </c>
      <c r="E213" s="136">
        <v>2542940</v>
      </c>
      <c r="F213" s="136">
        <f>SUM(F214:F215)</f>
        <v>250000</v>
      </c>
      <c r="G213" s="136">
        <f>SUM(G214:G215)</f>
        <v>632574</v>
      </c>
      <c r="H213" s="136">
        <f t="shared" si="5"/>
        <v>2160366</v>
      </c>
    </row>
    <row r="214" spans="1:8" s="167" customFormat="1" ht="28.5" customHeight="1">
      <c r="A214" s="164"/>
      <c r="B214" s="157"/>
      <c r="C214" s="164" t="s">
        <v>288</v>
      </c>
      <c r="D214" s="174" t="s">
        <v>289</v>
      </c>
      <c r="E214" s="149">
        <v>1940740</v>
      </c>
      <c r="F214" s="149">
        <v>0</v>
      </c>
      <c r="G214" s="149">
        <v>632574</v>
      </c>
      <c r="H214" s="149">
        <f t="shared" si="5"/>
        <v>1308166</v>
      </c>
    </row>
    <row r="215" spans="1:8" s="167" customFormat="1" ht="23.25" customHeight="1">
      <c r="A215" s="184"/>
      <c r="B215" s="176"/>
      <c r="C215" s="170" t="s">
        <v>193</v>
      </c>
      <c r="D215" s="185" t="s">
        <v>168</v>
      </c>
      <c r="E215" s="186">
        <v>30000</v>
      </c>
      <c r="F215" s="186">
        <v>250000</v>
      </c>
      <c r="G215" s="186">
        <v>0</v>
      </c>
      <c r="H215" s="186">
        <f t="shared" si="5"/>
        <v>280000</v>
      </c>
    </row>
    <row r="216" spans="1:8" ht="12.75">
      <c r="A216" s="187"/>
      <c r="B216" s="187"/>
      <c r="C216" s="187"/>
      <c r="D216" s="188"/>
      <c r="E216" s="189"/>
      <c r="F216" s="189"/>
      <c r="G216" s="189"/>
      <c r="H216" s="189"/>
    </row>
    <row r="217" spans="1:8" ht="12.75">
      <c r="A217" s="187"/>
      <c r="B217" s="187"/>
      <c r="C217" s="187"/>
      <c r="D217" s="188"/>
      <c r="E217" s="189"/>
      <c r="F217" s="189"/>
      <c r="G217" s="189"/>
      <c r="H217" s="189"/>
    </row>
    <row r="218" spans="1:8" ht="12.75">
      <c r="A218" s="187"/>
      <c r="B218" s="187"/>
      <c r="C218" s="187"/>
      <c r="D218" s="188"/>
      <c r="E218" s="189"/>
      <c r="F218" s="189"/>
      <c r="G218" s="189"/>
      <c r="H218" s="189"/>
    </row>
    <row r="219" spans="1:8" ht="12.75">
      <c r="A219" s="187"/>
      <c r="B219" s="187"/>
      <c r="C219" s="187"/>
      <c r="D219" s="188"/>
      <c r="E219" s="189"/>
      <c r="F219" s="189"/>
      <c r="G219" s="189"/>
      <c r="H219" s="189"/>
    </row>
    <row r="220" spans="1:8" ht="12.75">
      <c r="A220" s="187"/>
      <c r="B220" s="187"/>
      <c r="C220" s="187"/>
      <c r="D220" s="188"/>
      <c r="E220" s="189"/>
      <c r="F220" s="189"/>
      <c r="G220" s="189"/>
      <c r="H220" s="189"/>
    </row>
    <row r="221" spans="1:8" ht="12.75">
      <c r="A221" s="187"/>
      <c r="B221" s="187"/>
      <c r="C221" s="187"/>
      <c r="D221" s="188"/>
      <c r="E221" s="189"/>
      <c r="F221" s="189"/>
      <c r="G221" s="189"/>
      <c r="H221" s="189"/>
    </row>
    <row r="222" spans="1:8" ht="12.75">
      <c r="A222" s="187"/>
      <c r="B222" s="187"/>
      <c r="C222" s="187"/>
      <c r="D222" s="188"/>
      <c r="E222" s="189"/>
      <c r="F222" s="189"/>
      <c r="G222" s="189"/>
      <c r="H222" s="189"/>
    </row>
    <row r="223" spans="1:8" ht="12.75">
      <c r="A223" s="187"/>
      <c r="B223" s="187"/>
      <c r="C223" s="187"/>
      <c r="D223" s="188"/>
      <c r="E223" s="189"/>
      <c r="F223" s="189"/>
      <c r="G223" s="189"/>
      <c r="H223" s="189"/>
    </row>
    <row r="224" spans="1:8" ht="12.75">
      <c r="A224" s="187"/>
      <c r="B224" s="187"/>
      <c r="C224" s="187"/>
      <c r="D224" s="188"/>
      <c r="E224" s="189"/>
      <c r="F224" s="189"/>
      <c r="G224" s="189"/>
      <c r="H224" s="189"/>
    </row>
    <row r="225" spans="1:8" ht="12.75">
      <c r="A225" s="187"/>
      <c r="B225" s="187"/>
      <c r="C225" s="187"/>
      <c r="D225" s="188"/>
      <c r="E225" s="189"/>
      <c r="F225" s="189"/>
      <c r="G225" s="189"/>
      <c r="H225" s="189"/>
    </row>
    <row r="226" spans="1:8" ht="12.75">
      <c r="A226" s="187"/>
      <c r="B226" s="187"/>
      <c r="C226" s="187"/>
      <c r="D226" s="188"/>
      <c r="E226" s="189"/>
      <c r="F226" s="189"/>
      <c r="G226" s="189"/>
      <c r="H226" s="189"/>
    </row>
    <row r="227" spans="1:8" ht="12.75">
      <c r="A227" s="187"/>
      <c r="B227" s="187"/>
      <c r="C227" s="187"/>
      <c r="D227" s="188"/>
      <c r="E227" s="189"/>
      <c r="F227" s="189"/>
      <c r="G227" s="189"/>
      <c r="H227" s="189"/>
    </row>
    <row r="228" spans="1:8" ht="12.75">
      <c r="A228" s="187"/>
      <c r="B228" s="187"/>
      <c r="C228" s="187"/>
      <c r="D228" s="188"/>
      <c r="E228" s="189"/>
      <c r="F228" s="189"/>
      <c r="G228" s="189"/>
      <c r="H228" s="189"/>
    </row>
    <row r="229" spans="1:8" ht="12.75">
      <c r="A229" s="187"/>
      <c r="B229" s="187"/>
      <c r="C229" s="187"/>
      <c r="D229" s="188"/>
      <c r="E229" s="189"/>
      <c r="F229" s="189"/>
      <c r="G229" s="189"/>
      <c r="H229" s="189"/>
    </row>
    <row r="230" spans="1:8" ht="12.75">
      <c r="A230" s="187"/>
      <c r="B230" s="187"/>
      <c r="C230" s="187"/>
      <c r="D230" s="188"/>
      <c r="E230" s="189"/>
      <c r="F230" s="189"/>
      <c r="G230" s="189"/>
      <c r="H230" s="189"/>
    </row>
    <row r="231" spans="1:8" ht="12.75">
      <c r="A231" s="187"/>
      <c r="B231" s="187"/>
      <c r="C231" s="187"/>
      <c r="D231" s="188"/>
      <c r="E231" s="189"/>
      <c r="F231" s="189"/>
      <c r="G231" s="189"/>
      <c r="H231" s="189"/>
    </row>
    <row r="232" spans="1:8" ht="12.75">
      <c r="A232" s="187"/>
      <c r="B232" s="187"/>
      <c r="C232" s="187"/>
      <c r="D232" s="188"/>
      <c r="E232" s="189"/>
      <c r="F232" s="189"/>
      <c r="G232" s="189"/>
      <c r="H232" s="189"/>
    </row>
    <row r="233" spans="1:8" ht="12.75">
      <c r="A233" s="187"/>
      <c r="B233" s="187"/>
      <c r="C233" s="187"/>
      <c r="D233" s="188"/>
      <c r="E233" s="189"/>
      <c r="F233" s="189"/>
      <c r="G233" s="189"/>
      <c r="H233" s="189"/>
    </row>
    <row r="234" spans="1:8" ht="12.75">
      <c r="A234" s="187"/>
      <c r="B234" s="187"/>
      <c r="C234" s="187"/>
      <c r="D234" s="188"/>
      <c r="E234" s="189"/>
      <c r="F234" s="189"/>
      <c r="G234" s="189"/>
      <c r="H234" s="189"/>
    </row>
    <row r="235" spans="1:8" ht="12.75">
      <c r="A235" s="187"/>
      <c r="B235" s="187"/>
      <c r="C235" s="187"/>
      <c r="D235" s="188"/>
      <c r="E235" s="189"/>
      <c r="F235" s="189"/>
      <c r="G235" s="189"/>
      <c r="H235" s="189"/>
    </row>
    <row r="236" spans="1:8" ht="12.75">
      <c r="A236" s="187"/>
      <c r="B236" s="187"/>
      <c r="C236" s="187"/>
      <c r="D236" s="188"/>
      <c r="E236" s="189"/>
      <c r="F236" s="189"/>
      <c r="G236" s="189"/>
      <c r="H236" s="189"/>
    </row>
    <row r="237" spans="1:8" ht="12.75">
      <c r="A237" s="187"/>
      <c r="B237" s="187"/>
      <c r="C237" s="187"/>
      <c r="D237" s="188"/>
      <c r="E237" s="189"/>
      <c r="F237" s="189"/>
      <c r="G237" s="189"/>
      <c r="H237" s="189"/>
    </row>
    <row r="238" spans="1:8" ht="12.75">
      <c r="A238" s="187"/>
      <c r="B238" s="187"/>
      <c r="C238" s="187"/>
      <c r="D238" s="188"/>
      <c r="E238" s="189"/>
      <c r="F238" s="189"/>
      <c r="G238" s="189"/>
      <c r="H238" s="189"/>
    </row>
    <row r="239" spans="1:8" ht="12.75">
      <c r="A239" s="187"/>
      <c r="B239" s="187"/>
      <c r="C239" s="187"/>
      <c r="D239" s="188"/>
      <c r="E239" s="189"/>
      <c r="F239" s="189"/>
      <c r="G239" s="189"/>
      <c r="H239" s="189"/>
    </row>
    <row r="240" spans="1:8" ht="12.75">
      <c r="A240" s="187"/>
      <c r="B240" s="187"/>
      <c r="C240" s="187"/>
      <c r="D240" s="188"/>
      <c r="E240" s="76"/>
      <c r="F240" s="76"/>
      <c r="G240" s="76"/>
      <c r="H240" s="76"/>
    </row>
    <row r="241" spans="1:8" ht="12.75">
      <c r="A241" s="187"/>
      <c r="B241" s="187"/>
      <c r="C241" s="187"/>
      <c r="D241" s="188"/>
      <c r="E241" s="76"/>
      <c r="F241" s="76"/>
      <c r="G241" s="76"/>
      <c r="H241" s="76"/>
    </row>
    <row r="242" spans="1:8" ht="12.75">
      <c r="A242" s="187"/>
      <c r="B242" s="187"/>
      <c r="C242" s="187"/>
      <c r="D242" s="188"/>
      <c r="E242" s="76"/>
      <c r="F242" s="76"/>
      <c r="G242" s="76"/>
      <c r="H242" s="76"/>
    </row>
    <row r="243" spans="1:8" ht="12.75">
      <c r="A243" s="187"/>
      <c r="B243" s="187"/>
      <c r="C243" s="187"/>
      <c r="D243" s="188"/>
      <c r="E243" s="76"/>
      <c r="F243" s="76"/>
      <c r="G243" s="76"/>
      <c r="H243" s="76"/>
    </row>
    <row r="244" spans="1:8" ht="12.75">
      <c r="A244" s="187"/>
      <c r="B244" s="187"/>
      <c r="C244" s="187"/>
      <c r="D244" s="188"/>
      <c r="E244" s="76"/>
      <c r="F244" s="76"/>
      <c r="G244" s="76"/>
      <c r="H244" s="76"/>
    </row>
    <row r="245" spans="1:8" ht="12.75">
      <c r="A245" s="187"/>
      <c r="B245" s="187"/>
      <c r="C245" s="187"/>
      <c r="D245" s="188"/>
      <c r="E245" s="76"/>
      <c r="F245" s="76"/>
      <c r="G245" s="76"/>
      <c r="H245" s="76"/>
    </row>
    <row r="246" spans="1:8" ht="12.75">
      <c r="A246" s="187"/>
      <c r="B246" s="187"/>
      <c r="C246" s="187"/>
      <c r="D246" s="188"/>
      <c r="E246" s="76"/>
      <c r="F246" s="76"/>
      <c r="G246" s="76"/>
      <c r="H246" s="76"/>
    </row>
    <row r="247" spans="1:8" ht="12.75">
      <c r="A247" s="187"/>
      <c r="B247" s="187"/>
      <c r="C247" s="187"/>
      <c r="D247" s="188"/>
      <c r="E247" s="76"/>
      <c r="F247" s="76"/>
      <c r="G247" s="76"/>
      <c r="H247" s="76"/>
    </row>
    <row r="248" spans="1:8" ht="12.75">
      <c r="A248" s="187"/>
      <c r="B248" s="187"/>
      <c r="C248" s="187"/>
      <c r="D248" s="188"/>
      <c r="E248" s="76"/>
      <c r="F248" s="76"/>
      <c r="G248" s="76"/>
      <c r="H248" s="76"/>
    </row>
    <row r="249" spans="1:8" ht="12.75">
      <c r="A249" s="187"/>
      <c r="B249" s="187"/>
      <c r="C249" s="187"/>
      <c r="D249" s="188"/>
      <c r="E249" s="76"/>
      <c r="F249" s="76"/>
      <c r="G249" s="76"/>
      <c r="H249" s="76"/>
    </row>
    <row r="250" spans="1:8" ht="12.75">
      <c r="A250" s="187"/>
      <c r="B250" s="187"/>
      <c r="C250" s="187"/>
      <c r="D250" s="188"/>
      <c r="E250" s="76"/>
      <c r="F250" s="76"/>
      <c r="G250" s="76"/>
      <c r="H250" s="76"/>
    </row>
    <row r="251" spans="1:8" ht="12.75">
      <c r="A251" s="187"/>
      <c r="B251" s="187"/>
      <c r="C251" s="187"/>
      <c r="D251" s="188"/>
      <c r="E251" s="76"/>
      <c r="F251" s="76"/>
      <c r="G251" s="76"/>
      <c r="H251" s="76"/>
    </row>
    <row r="252" spans="1:8" ht="12.75">
      <c r="A252" s="187"/>
      <c r="B252" s="187"/>
      <c r="C252" s="187"/>
      <c r="E252" s="76"/>
      <c r="F252" s="76"/>
      <c r="G252" s="76"/>
      <c r="H252" s="76"/>
    </row>
    <row r="253" spans="1:8" ht="12.75">
      <c r="A253" s="187"/>
      <c r="B253" s="187"/>
      <c r="C253" s="187"/>
      <c r="E253" s="76"/>
      <c r="F253" s="76"/>
      <c r="G253" s="76"/>
      <c r="H253" s="76"/>
    </row>
    <row r="254" spans="1:8" ht="12.75">
      <c r="A254" s="187"/>
      <c r="B254" s="187"/>
      <c r="C254" s="187"/>
      <c r="E254" s="76"/>
      <c r="F254" s="76"/>
      <c r="G254" s="76"/>
      <c r="H254" s="76"/>
    </row>
    <row r="255" spans="1:8" ht="12.75">
      <c r="A255" s="187"/>
      <c r="B255" s="187"/>
      <c r="C255" s="187"/>
      <c r="E255" s="76"/>
      <c r="F255" s="76"/>
      <c r="G255" s="76"/>
      <c r="H255" s="76"/>
    </row>
    <row r="256" spans="1:8" ht="12.75">
      <c r="A256" s="187"/>
      <c r="B256" s="187"/>
      <c r="C256" s="187"/>
      <c r="E256" s="76"/>
      <c r="F256" s="76"/>
      <c r="G256" s="76"/>
      <c r="H256" s="76"/>
    </row>
    <row r="257" spans="1:8" ht="12.75">
      <c r="A257" s="187"/>
      <c r="B257" s="187"/>
      <c r="C257" s="187"/>
      <c r="E257" s="76"/>
      <c r="F257" s="76"/>
      <c r="G257" s="76"/>
      <c r="H257" s="76"/>
    </row>
    <row r="258" spans="1:8" ht="12.75">
      <c r="A258" s="187"/>
      <c r="B258" s="187"/>
      <c r="C258" s="187"/>
      <c r="E258" s="76"/>
      <c r="F258" s="76"/>
      <c r="G258" s="76"/>
      <c r="H258" s="76"/>
    </row>
    <row r="259" spans="1:8" ht="12.75">
      <c r="A259" s="187"/>
      <c r="B259" s="187"/>
      <c r="C259" s="187"/>
      <c r="E259" s="76"/>
      <c r="F259" s="76"/>
      <c r="G259" s="76"/>
      <c r="H259" s="76"/>
    </row>
    <row r="260" spans="1:8" ht="12.75">
      <c r="A260" s="187"/>
      <c r="B260" s="187"/>
      <c r="C260" s="187"/>
      <c r="E260" s="76"/>
      <c r="F260" s="76"/>
      <c r="G260" s="76"/>
      <c r="H260" s="76"/>
    </row>
    <row r="261" spans="1:8" ht="12.75">
      <c r="A261" s="187"/>
      <c r="B261" s="187"/>
      <c r="C261" s="187"/>
      <c r="E261" s="76"/>
      <c r="F261" s="76"/>
      <c r="G261" s="76"/>
      <c r="H261" s="76"/>
    </row>
    <row r="262" spans="1:8" ht="12.75">
      <c r="A262" s="187"/>
      <c r="B262" s="187"/>
      <c r="C262" s="187"/>
      <c r="E262" s="76"/>
      <c r="F262" s="76"/>
      <c r="G262" s="76"/>
      <c r="H262" s="76"/>
    </row>
    <row r="263" spans="1:8" ht="12.75">
      <c r="A263" s="187"/>
      <c r="B263" s="187"/>
      <c r="C263" s="187"/>
      <c r="E263" s="76"/>
      <c r="F263" s="76"/>
      <c r="G263" s="76"/>
      <c r="H263" s="76"/>
    </row>
    <row r="264" spans="1:8" ht="12.75">
      <c r="A264" s="187"/>
      <c r="B264" s="187"/>
      <c r="C264" s="187"/>
      <c r="E264" s="76"/>
      <c r="F264" s="76"/>
      <c r="G264" s="76"/>
      <c r="H264" s="76"/>
    </row>
    <row r="265" spans="1:8" ht="12.75">
      <c r="A265" s="187"/>
      <c r="B265" s="187"/>
      <c r="C265" s="187"/>
      <c r="E265" s="76"/>
      <c r="F265" s="76"/>
      <c r="G265" s="76"/>
      <c r="H265" s="76"/>
    </row>
    <row r="266" spans="1:8" ht="12.75">
      <c r="A266" s="187"/>
      <c r="B266" s="187"/>
      <c r="C266" s="187"/>
      <c r="E266" s="76"/>
      <c r="F266" s="76"/>
      <c r="G266" s="76"/>
      <c r="H266" s="76"/>
    </row>
    <row r="267" spans="1:8" ht="12.75">
      <c r="A267" s="187"/>
      <c r="B267" s="187"/>
      <c r="C267" s="187"/>
      <c r="E267" s="76"/>
      <c r="F267" s="76"/>
      <c r="G267" s="76"/>
      <c r="H267" s="76"/>
    </row>
    <row r="268" spans="1:8" ht="12.75">
      <c r="A268" s="187"/>
      <c r="B268" s="187"/>
      <c r="C268" s="187"/>
      <c r="E268" s="76"/>
      <c r="F268" s="76"/>
      <c r="G268" s="76"/>
      <c r="H268" s="76"/>
    </row>
    <row r="269" spans="1:8" ht="12.75">
      <c r="A269" s="187"/>
      <c r="B269" s="187"/>
      <c r="C269" s="187"/>
      <c r="E269" s="76"/>
      <c r="F269" s="76"/>
      <c r="G269" s="76"/>
      <c r="H269" s="76"/>
    </row>
    <row r="270" spans="1:8" ht="12.75">
      <c r="A270" s="187"/>
      <c r="B270" s="187"/>
      <c r="C270" s="187"/>
      <c r="E270" s="76"/>
      <c r="F270" s="76"/>
      <c r="G270" s="76"/>
      <c r="H270" s="76"/>
    </row>
    <row r="271" spans="1:8" ht="12.75">
      <c r="A271" s="187"/>
      <c r="B271" s="187"/>
      <c r="C271" s="187"/>
      <c r="E271" s="76"/>
      <c r="F271" s="76"/>
      <c r="G271" s="76"/>
      <c r="H271" s="76"/>
    </row>
    <row r="272" spans="1:8" ht="12.75">
      <c r="A272" s="187"/>
      <c r="B272" s="187"/>
      <c r="C272" s="187"/>
      <c r="E272" s="76"/>
      <c r="F272" s="76"/>
      <c r="G272" s="76"/>
      <c r="H272" s="76"/>
    </row>
    <row r="273" spans="1:8" ht="12.75">
      <c r="A273" s="187"/>
      <c r="B273" s="187"/>
      <c r="C273" s="187"/>
      <c r="E273" s="76"/>
      <c r="F273" s="76"/>
      <c r="G273" s="76"/>
      <c r="H273" s="76"/>
    </row>
    <row r="274" spans="1:8" ht="12.75">
      <c r="A274" s="187"/>
      <c r="B274" s="187"/>
      <c r="C274" s="187"/>
      <c r="E274" s="76"/>
      <c r="F274" s="76"/>
      <c r="G274" s="76"/>
      <c r="H274" s="76"/>
    </row>
    <row r="275" spans="1:8" ht="12.75">
      <c r="A275" s="187"/>
      <c r="B275" s="187"/>
      <c r="C275" s="187"/>
      <c r="E275" s="76"/>
      <c r="F275" s="76"/>
      <c r="G275" s="76"/>
      <c r="H275" s="76"/>
    </row>
    <row r="276" spans="1:8" ht="12.75">
      <c r="A276" s="187"/>
      <c r="B276" s="187"/>
      <c r="C276" s="187"/>
      <c r="E276" s="76"/>
      <c r="F276" s="76"/>
      <c r="G276" s="76"/>
      <c r="H276" s="76"/>
    </row>
    <row r="277" spans="1:8" ht="12.75">
      <c r="A277" s="187"/>
      <c r="B277" s="187"/>
      <c r="C277" s="187"/>
      <c r="E277" s="76"/>
      <c r="F277" s="76"/>
      <c r="G277" s="76"/>
      <c r="H277" s="76"/>
    </row>
    <row r="278" spans="1:8" ht="12.75">
      <c r="A278" s="187"/>
      <c r="B278" s="187"/>
      <c r="C278" s="187"/>
      <c r="E278" s="76"/>
      <c r="F278" s="76"/>
      <c r="G278" s="76"/>
      <c r="H278" s="76"/>
    </row>
    <row r="279" spans="1:8" ht="12.75">
      <c r="A279" s="187"/>
      <c r="B279" s="187"/>
      <c r="C279" s="187"/>
      <c r="E279" s="76"/>
      <c r="F279" s="76"/>
      <c r="G279" s="76"/>
      <c r="H279" s="76"/>
    </row>
    <row r="280" spans="1:8" ht="12.75">
      <c r="A280" s="187"/>
      <c r="B280" s="187"/>
      <c r="C280" s="187"/>
      <c r="E280" s="76"/>
      <c r="F280" s="76"/>
      <c r="G280" s="76"/>
      <c r="H280" s="76"/>
    </row>
    <row r="281" spans="1:8" ht="12.75">
      <c r="A281" s="187"/>
      <c r="B281" s="187"/>
      <c r="C281" s="187"/>
      <c r="E281" s="76"/>
      <c r="F281" s="76"/>
      <c r="G281" s="76"/>
      <c r="H281" s="76"/>
    </row>
    <row r="282" spans="1:8" ht="12.75">
      <c r="A282" s="187"/>
      <c r="B282" s="187"/>
      <c r="C282" s="187"/>
      <c r="E282" s="76"/>
      <c r="F282" s="76"/>
      <c r="G282" s="76"/>
      <c r="H282" s="76"/>
    </row>
    <row r="283" spans="1:8" ht="12.75">
      <c r="A283" s="187"/>
      <c r="B283" s="187"/>
      <c r="C283" s="187"/>
      <c r="E283" s="76"/>
      <c r="F283" s="76"/>
      <c r="G283" s="76"/>
      <c r="H283" s="76"/>
    </row>
    <row r="284" spans="1:8" ht="12.75">
      <c r="A284" s="187"/>
      <c r="B284" s="187"/>
      <c r="C284" s="187"/>
      <c r="E284" s="76"/>
      <c r="F284" s="76"/>
      <c r="G284" s="76"/>
      <c r="H284" s="76"/>
    </row>
    <row r="285" spans="1:8" ht="12.75">
      <c r="A285" s="187"/>
      <c r="B285" s="187"/>
      <c r="C285" s="187"/>
      <c r="E285" s="76"/>
      <c r="F285" s="76"/>
      <c r="G285" s="76"/>
      <c r="H285" s="76"/>
    </row>
    <row r="286" spans="1:8" ht="12.75">
      <c r="A286" s="187"/>
      <c r="B286" s="187"/>
      <c r="C286" s="187"/>
      <c r="E286" s="76"/>
      <c r="F286" s="76"/>
      <c r="G286" s="76"/>
      <c r="H286" s="76"/>
    </row>
    <row r="287" spans="1:8" ht="12.75">
      <c r="A287" s="187"/>
      <c r="B287" s="187"/>
      <c r="C287" s="187"/>
      <c r="E287" s="76"/>
      <c r="F287" s="76"/>
      <c r="G287" s="76"/>
      <c r="H287" s="76"/>
    </row>
    <row r="288" spans="1:8" ht="12.75">
      <c r="A288" s="187"/>
      <c r="B288" s="187"/>
      <c r="C288" s="187"/>
      <c r="E288" s="76"/>
      <c r="F288" s="76"/>
      <c r="G288" s="76"/>
      <c r="H288" s="76"/>
    </row>
    <row r="289" spans="1:8" ht="12.75">
      <c r="A289" s="187"/>
      <c r="B289" s="187"/>
      <c r="C289" s="187"/>
      <c r="E289" s="76"/>
      <c r="F289" s="76"/>
      <c r="G289" s="76"/>
      <c r="H289" s="76"/>
    </row>
    <row r="290" spans="1:8" ht="12.75">
      <c r="A290" s="187"/>
      <c r="B290" s="187"/>
      <c r="C290" s="187"/>
      <c r="E290" s="76"/>
      <c r="F290" s="76"/>
      <c r="G290" s="76"/>
      <c r="H290" s="76"/>
    </row>
    <row r="291" spans="1:8" ht="12.75">
      <c r="A291" s="187"/>
      <c r="B291" s="187"/>
      <c r="C291" s="187"/>
      <c r="E291" s="76"/>
      <c r="F291" s="76"/>
      <c r="G291" s="76"/>
      <c r="H291" s="76"/>
    </row>
    <row r="292" spans="1:8" ht="12.75">
      <c r="A292" s="187"/>
      <c r="B292" s="187"/>
      <c r="C292" s="187"/>
      <c r="E292" s="76"/>
      <c r="F292" s="76"/>
      <c r="G292" s="76"/>
      <c r="H292" s="76"/>
    </row>
    <row r="293" spans="1:8" ht="12.75">
      <c r="A293" s="187"/>
      <c r="B293" s="187"/>
      <c r="C293" s="187"/>
      <c r="E293" s="76"/>
      <c r="F293" s="76"/>
      <c r="G293" s="76"/>
      <c r="H293" s="76"/>
    </row>
    <row r="294" spans="1:8" ht="12.75">
      <c r="A294" s="187"/>
      <c r="B294" s="187"/>
      <c r="C294" s="187"/>
      <c r="E294" s="76"/>
      <c r="F294" s="76"/>
      <c r="G294" s="76"/>
      <c r="H294" s="76"/>
    </row>
    <row r="295" spans="1:8" ht="12.75">
      <c r="A295" s="187"/>
      <c r="B295" s="187"/>
      <c r="C295" s="187"/>
      <c r="E295" s="76"/>
      <c r="F295" s="76"/>
      <c r="G295" s="76"/>
      <c r="H295" s="76"/>
    </row>
    <row r="296" spans="1:8" ht="12.75">
      <c r="A296" s="187"/>
      <c r="B296" s="187"/>
      <c r="C296" s="187"/>
      <c r="E296" s="76"/>
      <c r="F296" s="76"/>
      <c r="G296" s="76"/>
      <c r="H296" s="76"/>
    </row>
    <row r="297" spans="1:8" ht="12.75">
      <c r="A297" s="187"/>
      <c r="B297" s="187"/>
      <c r="C297" s="187"/>
      <c r="E297" s="76"/>
      <c r="F297" s="76"/>
      <c r="G297" s="76"/>
      <c r="H297" s="76"/>
    </row>
    <row r="298" spans="1:8" ht="12.75">
      <c r="A298" s="187"/>
      <c r="B298" s="187"/>
      <c r="C298" s="187"/>
      <c r="E298" s="76"/>
      <c r="F298" s="76"/>
      <c r="G298" s="76"/>
      <c r="H298" s="76"/>
    </row>
    <row r="299" spans="1:8" ht="12.75">
      <c r="A299" s="187"/>
      <c r="B299" s="187"/>
      <c r="C299" s="187"/>
      <c r="E299" s="76"/>
      <c r="F299" s="76"/>
      <c r="G299" s="76"/>
      <c r="H299" s="76"/>
    </row>
    <row r="300" spans="1:8" ht="12.75">
      <c r="A300" s="187"/>
      <c r="B300" s="187"/>
      <c r="C300" s="187"/>
      <c r="E300" s="76"/>
      <c r="F300" s="76"/>
      <c r="G300" s="76"/>
      <c r="H300" s="76"/>
    </row>
    <row r="301" spans="1:8" ht="12.75">
      <c r="A301" s="187"/>
      <c r="B301" s="187"/>
      <c r="C301" s="187"/>
      <c r="E301" s="76"/>
      <c r="F301" s="76"/>
      <c r="G301" s="76"/>
      <c r="H301" s="76"/>
    </row>
    <row r="302" spans="1:8" ht="12.75">
      <c r="A302" s="187"/>
      <c r="B302" s="187"/>
      <c r="C302" s="187"/>
      <c r="E302" s="76"/>
      <c r="F302" s="76"/>
      <c r="G302" s="76"/>
      <c r="H302" s="76"/>
    </row>
    <row r="303" spans="1:8" ht="12.75">
      <c r="A303" s="187"/>
      <c r="B303" s="187"/>
      <c r="C303" s="187"/>
      <c r="E303" s="76"/>
      <c r="F303" s="76"/>
      <c r="G303" s="76"/>
      <c r="H303" s="76"/>
    </row>
    <row r="304" spans="1:8" ht="12.75">
      <c r="A304" s="187"/>
      <c r="B304" s="187"/>
      <c r="C304" s="187"/>
      <c r="E304" s="76"/>
      <c r="F304" s="76"/>
      <c r="G304" s="76"/>
      <c r="H304" s="76"/>
    </row>
    <row r="305" spans="1:8" ht="12.75">
      <c r="A305" s="187"/>
      <c r="B305" s="187"/>
      <c r="C305" s="187"/>
      <c r="E305" s="76"/>
      <c r="F305" s="76"/>
      <c r="G305" s="76"/>
      <c r="H305" s="76"/>
    </row>
    <row r="306" spans="1:8" ht="12.75">
      <c r="A306" s="187"/>
      <c r="B306" s="187"/>
      <c r="C306" s="187"/>
      <c r="E306" s="76"/>
      <c r="F306" s="76"/>
      <c r="G306" s="76"/>
      <c r="H306" s="76"/>
    </row>
    <row r="307" spans="1:8" ht="12.75">
      <c r="A307" s="187"/>
      <c r="B307" s="187"/>
      <c r="C307" s="187"/>
      <c r="E307" s="76"/>
      <c r="F307" s="76"/>
      <c r="G307" s="76"/>
      <c r="H307" s="76"/>
    </row>
    <row r="308" spans="1:8" ht="12.75">
      <c r="A308" s="187"/>
      <c r="B308" s="187"/>
      <c r="C308" s="187"/>
      <c r="E308" s="76"/>
      <c r="F308" s="76"/>
      <c r="G308" s="76"/>
      <c r="H308" s="76"/>
    </row>
    <row r="309" spans="1:8" ht="12.75">
      <c r="A309" s="187"/>
      <c r="B309" s="187"/>
      <c r="C309" s="187"/>
      <c r="E309" s="76"/>
      <c r="F309" s="76"/>
      <c r="G309" s="76"/>
      <c r="H309" s="76"/>
    </row>
    <row r="310" spans="1:8" ht="12.75">
      <c r="A310" s="187"/>
      <c r="B310" s="187"/>
      <c r="C310" s="187"/>
      <c r="E310" s="76"/>
      <c r="F310" s="76"/>
      <c r="G310" s="76"/>
      <c r="H310" s="76"/>
    </row>
    <row r="311" spans="1:8" ht="12.75">
      <c r="A311" s="187"/>
      <c r="B311" s="187"/>
      <c r="C311" s="187"/>
      <c r="E311" s="76"/>
      <c r="F311" s="76"/>
      <c r="G311" s="76"/>
      <c r="H311" s="76"/>
    </row>
    <row r="312" spans="1:8" ht="12.75">
      <c r="A312" s="187"/>
      <c r="B312" s="187"/>
      <c r="C312" s="187"/>
      <c r="E312" s="76"/>
      <c r="F312" s="76"/>
      <c r="G312" s="76"/>
      <c r="H312" s="76"/>
    </row>
    <row r="313" spans="1:8" ht="12.75">
      <c r="A313" s="187"/>
      <c r="B313" s="187"/>
      <c r="C313" s="187"/>
      <c r="E313" s="76"/>
      <c r="F313" s="76"/>
      <c r="G313" s="76"/>
      <c r="H313" s="76"/>
    </row>
    <row r="314" spans="1:8" ht="12.75">
      <c r="A314" s="187"/>
      <c r="B314" s="187"/>
      <c r="C314" s="187"/>
      <c r="E314" s="76"/>
      <c r="F314" s="76"/>
      <c r="G314" s="76"/>
      <c r="H314" s="76"/>
    </row>
    <row r="315" spans="1:8" ht="12.75">
      <c r="A315" s="187"/>
      <c r="B315" s="187"/>
      <c r="C315" s="187"/>
      <c r="E315" s="76"/>
      <c r="F315" s="76"/>
      <c r="G315" s="76"/>
      <c r="H315" s="76"/>
    </row>
    <row r="316" spans="1:8" ht="12.75">
      <c r="A316" s="187"/>
      <c r="B316" s="187"/>
      <c r="C316" s="187"/>
      <c r="E316" s="76"/>
      <c r="F316" s="76"/>
      <c r="G316" s="76"/>
      <c r="H316" s="76"/>
    </row>
    <row r="317" spans="1:8" ht="12.75">
      <c r="A317" s="187"/>
      <c r="B317" s="187"/>
      <c r="C317" s="187"/>
      <c r="E317" s="76"/>
      <c r="F317" s="76"/>
      <c r="G317" s="76"/>
      <c r="H317" s="76"/>
    </row>
    <row r="318" spans="1:8" ht="12.75">
      <c r="A318" s="187"/>
      <c r="B318" s="187"/>
      <c r="C318" s="187"/>
      <c r="E318" s="76"/>
      <c r="F318" s="76"/>
      <c r="G318" s="76"/>
      <c r="H318" s="76"/>
    </row>
    <row r="319" spans="1:8" ht="12.75">
      <c r="A319" s="187"/>
      <c r="B319" s="187"/>
      <c r="C319" s="187"/>
      <c r="E319" s="76"/>
      <c r="F319" s="76"/>
      <c r="G319" s="76"/>
      <c r="H319" s="76"/>
    </row>
    <row r="320" spans="1:8" ht="12.75">
      <c r="A320" s="187"/>
      <c r="B320" s="187"/>
      <c r="C320" s="187"/>
      <c r="E320" s="76"/>
      <c r="F320" s="76"/>
      <c r="G320" s="76"/>
      <c r="H320" s="76"/>
    </row>
    <row r="321" spans="1:8" ht="12.75">
      <c r="A321" s="187"/>
      <c r="B321" s="187"/>
      <c r="C321" s="187"/>
      <c r="E321" s="76"/>
      <c r="F321" s="76"/>
      <c r="G321" s="76"/>
      <c r="H321" s="76"/>
    </row>
    <row r="322" spans="1:8" ht="12.75">
      <c r="A322" s="187"/>
      <c r="B322" s="187"/>
      <c r="C322" s="187"/>
      <c r="E322" s="76"/>
      <c r="F322" s="76"/>
      <c r="G322" s="76"/>
      <c r="H322" s="76"/>
    </row>
    <row r="323" spans="1:8" ht="12.75">
      <c r="A323" s="187"/>
      <c r="B323" s="187"/>
      <c r="C323" s="187"/>
      <c r="E323" s="76"/>
      <c r="F323" s="76"/>
      <c r="G323" s="76"/>
      <c r="H323" s="76"/>
    </row>
    <row r="324" spans="1:8" ht="12.75">
      <c r="A324" s="187"/>
      <c r="B324" s="187"/>
      <c r="C324" s="187"/>
      <c r="E324" s="76"/>
      <c r="F324" s="76"/>
      <c r="G324" s="76"/>
      <c r="H324" s="76"/>
    </row>
    <row r="325" spans="1:8" ht="12.75">
      <c r="A325" s="187"/>
      <c r="B325" s="187"/>
      <c r="C325" s="187"/>
      <c r="E325" s="76"/>
      <c r="F325" s="76"/>
      <c r="G325" s="76"/>
      <c r="H325" s="76"/>
    </row>
    <row r="326" spans="1:8" ht="12.75">
      <c r="A326" s="187"/>
      <c r="B326" s="187"/>
      <c r="C326" s="187"/>
      <c r="E326" s="76"/>
      <c r="F326" s="76"/>
      <c r="G326" s="76"/>
      <c r="H326" s="76"/>
    </row>
    <row r="327" spans="1:8" ht="12.75">
      <c r="A327" s="187"/>
      <c r="B327" s="187"/>
      <c r="C327" s="187"/>
      <c r="E327" s="76"/>
      <c r="F327" s="76"/>
      <c r="G327" s="76"/>
      <c r="H327" s="76"/>
    </row>
    <row r="328" spans="1:8" ht="12.75">
      <c r="A328" s="187"/>
      <c r="B328" s="187"/>
      <c r="C328" s="187"/>
      <c r="E328" s="76"/>
      <c r="F328" s="76"/>
      <c r="G328" s="76"/>
      <c r="H328" s="76"/>
    </row>
    <row r="329" spans="1:8" ht="12.75">
      <c r="A329" s="187"/>
      <c r="B329" s="187"/>
      <c r="C329" s="187"/>
      <c r="E329" s="76"/>
      <c r="F329" s="76"/>
      <c r="G329" s="76"/>
      <c r="H329" s="76"/>
    </row>
    <row r="330" spans="1:8" ht="12.75">
      <c r="A330" s="187"/>
      <c r="B330" s="187"/>
      <c r="C330" s="187"/>
      <c r="E330" s="76"/>
      <c r="F330" s="76"/>
      <c r="G330" s="76"/>
      <c r="H330" s="76"/>
    </row>
    <row r="331" spans="1:8" ht="12.75">
      <c r="A331" s="187"/>
      <c r="B331" s="187"/>
      <c r="C331" s="187"/>
      <c r="E331" s="76"/>
      <c r="F331" s="76"/>
      <c r="G331" s="76"/>
      <c r="H331" s="76"/>
    </row>
    <row r="332" spans="1:8" ht="12.75">
      <c r="A332" s="187"/>
      <c r="B332" s="187"/>
      <c r="C332" s="187"/>
      <c r="E332" s="76"/>
      <c r="F332" s="76"/>
      <c r="G332" s="76"/>
      <c r="H332" s="76"/>
    </row>
    <row r="333" spans="1:8" ht="12.75">
      <c r="A333" s="187"/>
      <c r="B333" s="187"/>
      <c r="C333" s="187"/>
      <c r="E333" s="76"/>
      <c r="F333" s="76"/>
      <c r="G333" s="76"/>
      <c r="H333" s="76"/>
    </row>
    <row r="334" spans="1:8" ht="12.75">
      <c r="A334" s="187"/>
      <c r="B334" s="187"/>
      <c r="C334" s="187"/>
      <c r="E334" s="76"/>
      <c r="F334" s="76"/>
      <c r="G334" s="76"/>
      <c r="H334" s="76"/>
    </row>
    <row r="335" spans="1:8" ht="12.75">
      <c r="A335" s="187"/>
      <c r="B335" s="187"/>
      <c r="C335" s="187"/>
      <c r="E335" s="76"/>
      <c r="F335" s="76"/>
      <c r="G335" s="76"/>
      <c r="H335" s="76"/>
    </row>
    <row r="336" spans="1:8" ht="12.75">
      <c r="A336" s="187"/>
      <c r="B336" s="187"/>
      <c r="C336" s="187"/>
      <c r="E336" s="76"/>
      <c r="F336" s="76"/>
      <c r="G336" s="76"/>
      <c r="H336" s="76"/>
    </row>
    <row r="337" spans="1:8" ht="12.75">
      <c r="A337" s="187"/>
      <c r="B337" s="187"/>
      <c r="C337" s="187"/>
      <c r="E337" s="76"/>
      <c r="F337" s="76"/>
      <c r="G337" s="76"/>
      <c r="H337" s="76"/>
    </row>
    <row r="338" spans="1:8" ht="12.75">
      <c r="A338" s="187"/>
      <c r="B338" s="187"/>
      <c r="C338" s="187"/>
      <c r="E338" s="76"/>
      <c r="F338" s="76"/>
      <c r="G338" s="76"/>
      <c r="H338" s="76"/>
    </row>
    <row r="339" spans="1:8" ht="12.75">
      <c r="A339" s="187"/>
      <c r="B339" s="187"/>
      <c r="C339" s="187"/>
      <c r="E339" s="76"/>
      <c r="F339" s="76"/>
      <c r="G339" s="76"/>
      <c r="H339" s="76"/>
    </row>
    <row r="340" spans="1:8" ht="12.75">
      <c r="A340" s="187"/>
      <c r="B340" s="187"/>
      <c r="C340" s="187"/>
      <c r="E340" s="76"/>
      <c r="F340" s="76"/>
      <c r="G340" s="76"/>
      <c r="H340" s="76"/>
    </row>
    <row r="341" spans="1:8" ht="12.75">
      <c r="A341" s="187"/>
      <c r="B341" s="187"/>
      <c r="C341" s="187"/>
      <c r="E341" s="76"/>
      <c r="F341" s="76"/>
      <c r="G341" s="76"/>
      <c r="H341" s="76"/>
    </row>
    <row r="342" spans="1:8" ht="12.75">
      <c r="A342" s="187"/>
      <c r="B342" s="187"/>
      <c r="C342" s="187"/>
      <c r="E342" s="76"/>
      <c r="F342" s="76"/>
      <c r="G342" s="76"/>
      <c r="H342" s="76"/>
    </row>
    <row r="343" spans="1:8" ht="12.75">
      <c r="A343" s="187"/>
      <c r="B343" s="187"/>
      <c r="C343" s="187"/>
      <c r="E343" s="76"/>
      <c r="F343" s="76"/>
      <c r="G343" s="76"/>
      <c r="H343" s="76"/>
    </row>
    <row r="344" spans="1:8" ht="12.75">
      <c r="A344" s="187"/>
      <c r="B344" s="187"/>
      <c r="C344" s="187"/>
      <c r="E344" s="76"/>
      <c r="F344" s="76"/>
      <c r="G344" s="76"/>
      <c r="H344" s="76"/>
    </row>
    <row r="345" spans="1:8" ht="12.75">
      <c r="A345" s="187"/>
      <c r="B345" s="187"/>
      <c r="C345" s="187"/>
      <c r="E345" s="76"/>
      <c r="F345" s="76"/>
      <c r="G345" s="76"/>
      <c r="H345" s="76"/>
    </row>
    <row r="346" spans="1:8" ht="12.75">
      <c r="A346" s="187"/>
      <c r="B346" s="187"/>
      <c r="C346" s="187"/>
      <c r="E346" s="76"/>
      <c r="F346" s="76"/>
      <c r="G346" s="76"/>
      <c r="H346" s="76"/>
    </row>
    <row r="347" spans="1:8" ht="12.75">
      <c r="A347" s="187"/>
      <c r="B347" s="187"/>
      <c r="C347" s="187"/>
      <c r="E347" s="76"/>
      <c r="F347" s="76"/>
      <c r="G347" s="76"/>
      <c r="H347" s="76"/>
    </row>
    <row r="348" spans="1:8" ht="12.75">
      <c r="A348" s="187"/>
      <c r="B348" s="187"/>
      <c r="C348" s="187"/>
      <c r="E348" s="76"/>
      <c r="F348" s="76"/>
      <c r="G348" s="76"/>
      <c r="H348" s="76"/>
    </row>
    <row r="349" spans="1:8" ht="12.75">
      <c r="A349" s="187"/>
      <c r="B349" s="187"/>
      <c r="C349" s="187"/>
      <c r="E349" s="76"/>
      <c r="F349" s="76"/>
      <c r="G349" s="76"/>
      <c r="H349" s="76"/>
    </row>
    <row r="350" spans="1:8" ht="12.75">
      <c r="A350" s="187"/>
      <c r="B350" s="187"/>
      <c r="C350" s="187"/>
      <c r="E350" s="76"/>
      <c r="F350" s="76"/>
      <c r="G350" s="76"/>
      <c r="H350" s="76"/>
    </row>
    <row r="351" spans="1:8" ht="12.75">
      <c r="A351" s="187"/>
      <c r="B351" s="187"/>
      <c r="C351" s="187"/>
      <c r="E351" s="76"/>
      <c r="F351" s="76"/>
      <c r="G351" s="76"/>
      <c r="H351" s="76"/>
    </row>
    <row r="352" spans="1:8" ht="12.75">
      <c r="A352" s="187"/>
      <c r="B352" s="187"/>
      <c r="C352" s="187"/>
      <c r="E352" s="76"/>
      <c r="F352" s="76"/>
      <c r="G352" s="76"/>
      <c r="H352" s="76"/>
    </row>
    <row r="353" spans="1:8" ht="12.75">
      <c r="A353" s="187"/>
      <c r="B353" s="187"/>
      <c r="C353" s="187"/>
      <c r="E353" s="76"/>
      <c r="F353" s="76"/>
      <c r="G353" s="76"/>
      <c r="H353" s="76"/>
    </row>
    <row r="354" spans="1:8" ht="12.75">
      <c r="A354" s="187"/>
      <c r="B354" s="187"/>
      <c r="C354" s="187"/>
      <c r="E354" s="76"/>
      <c r="F354" s="76"/>
      <c r="G354" s="76"/>
      <c r="H354" s="76"/>
    </row>
    <row r="355" spans="1:8" ht="12.75">
      <c r="A355" s="187"/>
      <c r="B355" s="187"/>
      <c r="C355" s="187"/>
      <c r="E355" s="76"/>
      <c r="F355" s="76"/>
      <c r="G355" s="76"/>
      <c r="H355" s="76"/>
    </row>
    <row r="356" spans="1:8" ht="12.75">
      <c r="A356" s="187"/>
      <c r="B356" s="187"/>
      <c r="C356" s="187"/>
      <c r="E356" s="76"/>
      <c r="F356" s="76"/>
      <c r="G356" s="76"/>
      <c r="H356" s="76"/>
    </row>
    <row r="357" spans="1:8" ht="12.75">
      <c r="A357" s="187"/>
      <c r="B357" s="187"/>
      <c r="C357" s="187"/>
      <c r="E357" s="76"/>
      <c r="F357" s="76"/>
      <c r="G357" s="76"/>
      <c r="H357" s="76"/>
    </row>
    <row r="358" spans="1:8" ht="12.75">
      <c r="A358" s="187"/>
      <c r="B358" s="187"/>
      <c r="C358" s="187"/>
      <c r="E358" s="76"/>
      <c r="F358" s="76"/>
      <c r="G358" s="76"/>
      <c r="H358" s="76"/>
    </row>
    <row r="359" spans="1:8" ht="12.75">
      <c r="A359" s="187"/>
      <c r="B359" s="187"/>
      <c r="C359" s="187"/>
      <c r="E359" s="76"/>
      <c r="F359" s="76"/>
      <c r="G359" s="76"/>
      <c r="H359" s="76"/>
    </row>
    <row r="360" spans="1:8" ht="12.75">
      <c r="A360" s="187"/>
      <c r="B360" s="187"/>
      <c r="C360" s="187"/>
      <c r="E360" s="76"/>
      <c r="F360" s="76"/>
      <c r="G360" s="76"/>
      <c r="H360" s="76"/>
    </row>
    <row r="361" spans="1:8" ht="12.75">
      <c r="A361" s="187"/>
      <c r="B361" s="187"/>
      <c r="C361" s="187"/>
      <c r="E361" s="76"/>
      <c r="F361" s="76"/>
      <c r="G361" s="76"/>
      <c r="H361" s="76"/>
    </row>
    <row r="362" spans="1:8" ht="12.75">
      <c r="A362" s="187"/>
      <c r="B362" s="187"/>
      <c r="C362" s="187"/>
      <c r="E362" s="76"/>
      <c r="F362" s="76"/>
      <c r="G362" s="76"/>
      <c r="H362" s="76"/>
    </row>
    <row r="363" spans="1:8" ht="12.75">
      <c r="A363" s="187"/>
      <c r="B363" s="187"/>
      <c r="C363" s="187"/>
      <c r="E363" s="76"/>
      <c r="F363" s="76"/>
      <c r="G363" s="76"/>
      <c r="H363" s="76"/>
    </row>
    <row r="364" spans="1:8" ht="12.75">
      <c r="A364" s="187"/>
      <c r="B364" s="187"/>
      <c r="C364" s="187"/>
      <c r="E364" s="76"/>
      <c r="F364" s="76"/>
      <c r="G364" s="76"/>
      <c r="H364" s="76"/>
    </row>
    <row r="365" spans="1:8" ht="12.75">
      <c r="A365" s="187"/>
      <c r="B365" s="187"/>
      <c r="C365" s="187"/>
      <c r="E365" s="76"/>
      <c r="F365" s="76"/>
      <c r="G365" s="76"/>
      <c r="H365" s="76"/>
    </row>
    <row r="366" spans="1:8" ht="12.75">
      <c r="A366" s="187"/>
      <c r="B366" s="187"/>
      <c r="E366" s="76"/>
      <c r="F366" s="76"/>
      <c r="G366" s="76"/>
      <c r="H366" s="76"/>
    </row>
    <row r="367" spans="5:8" ht="12.75">
      <c r="E367" s="76"/>
      <c r="F367" s="76"/>
      <c r="G367" s="76"/>
      <c r="H367" s="76"/>
    </row>
    <row r="368" spans="5:8" ht="12.75">
      <c r="E368" s="76"/>
      <c r="F368" s="76"/>
      <c r="G368" s="76"/>
      <c r="H368" s="76"/>
    </row>
    <row r="369" spans="5:8" ht="12.75">
      <c r="E369" s="76"/>
      <c r="F369" s="76"/>
      <c r="G369" s="76"/>
      <c r="H369" s="76"/>
    </row>
    <row r="370" spans="5:8" ht="12.75">
      <c r="E370" s="76"/>
      <c r="F370" s="76"/>
      <c r="G370" s="76"/>
      <c r="H370" s="76"/>
    </row>
    <row r="371" spans="5:8" ht="12.75">
      <c r="E371" s="76"/>
      <c r="F371" s="76"/>
      <c r="G371" s="76"/>
      <c r="H371" s="76"/>
    </row>
    <row r="372" spans="5:8" ht="12.75">
      <c r="E372" s="76"/>
      <c r="F372" s="76"/>
      <c r="G372" s="76"/>
      <c r="H372" s="76"/>
    </row>
    <row r="373" spans="5:8" ht="12.75">
      <c r="E373" s="76"/>
      <c r="F373" s="76"/>
      <c r="G373" s="76"/>
      <c r="H373" s="76"/>
    </row>
    <row r="374" spans="5:8" ht="12.75">
      <c r="E374" s="76"/>
      <c r="F374" s="76"/>
      <c r="G374" s="76"/>
      <c r="H374" s="76"/>
    </row>
    <row r="375" spans="5:8" ht="12.75">
      <c r="E375" s="76"/>
      <c r="F375" s="76"/>
      <c r="G375" s="76"/>
      <c r="H375" s="76"/>
    </row>
    <row r="376" spans="5:8" ht="12.75">
      <c r="E376" s="76"/>
      <c r="F376" s="76"/>
      <c r="G376" s="76"/>
      <c r="H376" s="76"/>
    </row>
    <row r="377" spans="5:8" ht="12.75">
      <c r="E377" s="76"/>
      <c r="F377" s="76"/>
      <c r="G377" s="76"/>
      <c r="H377" s="76"/>
    </row>
    <row r="378" spans="5:8" ht="12.75">
      <c r="E378" s="76"/>
      <c r="F378" s="76"/>
      <c r="G378" s="76"/>
      <c r="H378" s="76"/>
    </row>
    <row r="379" spans="5:8" ht="12.75">
      <c r="E379" s="76"/>
      <c r="F379" s="76"/>
      <c r="G379" s="76"/>
      <c r="H379" s="76"/>
    </row>
    <row r="380" spans="5:8" ht="12.75">
      <c r="E380" s="76"/>
      <c r="F380" s="76"/>
      <c r="G380" s="76"/>
      <c r="H380" s="76"/>
    </row>
    <row r="381" spans="5:8" ht="12.75">
      <c r="E381" s="76"/>
      <c r="F381" s="76"/>
      <c r="G381" s="76"/>
      <c r="H381" s="76"/>
    </row>
    <row r="382" spans="5:8" ht="12.75">
      <c r="E382" s="76"/>
      <c r="F382" s="76"/>
      <c r="G382" s="76"/>
      <c r="H382" s="76"/>
    </row>
    <row r="383" spans="5:8" ht="12.75">
      <c r="E383" s="76"/>
      <c r="F383" s="76"/>
      <c r="G383" s="76"/>
      <c r="H383" s="76"/>
    </row>
    <row r="384" spans="5:8" ht="12.75">
      <c r="E384" s="76"/>
      <c r="F384" s="76"/>
      <c r="G384" s="76"/>
      <c r="H384" s="76"/>
    </row>
    <row r="385" spans="5:8" ht="12.75">
      <c r="E385" s="76"/>
      <c r="F385" s="76"/>
      <c r="G385" s="76"/>
      <c r="H385" s="76"/>
    </row>
    <row r="386" spans="5:8" ht="12.75">
      <c r="E386" s="76"/>
      <c r="F386" s="76"/>
      <c r="G386" s="76"/>
      <c r="H386" s="76"/>
    </row>
    <row r="387" spans="5:8" ht="12.75">
      <c r="E387" s="76"/>
      <c r="F387" s="76"/>
      <c r="G387" s="76"/>
      <c r="H387" s="76"/>
    </row>
    <row r="388" spans="5:8" ht="12.75">
      <c r="E388" s="76"/>
      <c r="F388" s="76"/>
      <c r="G388" s="76"/>
      <c r="H388" s="76"/>
    </row>
    <row r="389" spans="5:8" ht="12.75">
      <c r="E389" s="76"/>
      <c r="F389" s="76"/>
      <c r="G389" s="76"/>
      <c r="H389" s="76"/>
    </row>
    <row r="390" spans="5:8" ht="12.75">
      <c r="E390" s="76"/>
      <c r="F390" s="76"/>
      <c r="G390" s="76"/>
      <c r="H390" s="76"/>
    </row>
    <row r="391" spans="5:8" ht="12.75">
      <c r="E391" s="76"/>
      <c r="F391" s="76"/>
      <c r="G391" s="76"/>
      <c r="H391" s="76"/>
    </row>
    <row r="392" spans="5:8" ht="12.75">
      <c r="E392" s="76"/>
      <c r="F392" s="76"/>
      <c r="G392" s="76"/>
      <c r="H392" s="76"/>
    </row>
    <row r="393" spans="5:8" ht="12.75">
      <c r="E393" s="76"/>
      <c r="F393" s="76"/>
      <c r="G393" s="76"/>
      <c r="H393" s="76"/>
    </row>
    <row r="394" spans="5:8" ht="12.75">
      <c r="E394" s="76"/>
      <c r="F394" s="76"/>
      <c r="G394" s="76"/>
      <c r="H394" s="76"/>
    </row>
    <row r="395" spans="5:8" ht="12.75">
      <c r="E395" s="76"/>
      <c r="F395" s="76"/>
      <c r="G395" s="76"/>
      <c r="H395" s="76"/>
    </row>
    <row r="396" spans="5:8" ht="12.75">
      <c r="E396" s="76"/>
      <c r="F396" s="76"/>
      <c r="G396" s="76"/>
      <c r="H396" s="76"/>
    </row>
    <row r="397" spans="5:8" ht="12.75">
      <c r="E397" s="76"/>
      <c r="F397" s="76"/>
      <c r="G397" s="76"/>
      <c r="H397" s="76"/>
    </row>
    <row r="398" spans="5:8" ht="12.75">
      <c r="E398" s="76"/>
      <c r="F398" s="76"/>
      <c r="G398" s="76"/>
      <c r="H398" s="76"/>
    </row>
    <row r="399" spans="5:8" ht="12.75">
      <c r="E399" s="76"/>
      <c r="F399" s="76"/>
      <c r="G399" s="76"/>
      <c r="H399" s="76"/>
    </row>
    <row r="400" spans="5:8" ht="12.75">
      <c r="E400" s="76"/>
      <c r="F400" s="76"/>
      <c r="G400" s="76"/>
      <c r="H400" s="76"/>
    </row>
    <row r="401" spans="5:8" ht="12.75">
      <c r="E401" s="76"/>
      <c r="F401" s="76"/>
      <c r="G401" s="76"/>
      <c r="H401" s="76"/>
    </row>
    <row r="402" spans="5:8" ht="12.75">
      <c r="E402" s="76"/>
      <c r="F402" s="76"/>
      <c r="G402" s="76"/>
      <c r="H402" s="76"/>
    </row>
    <row r="403" spans="5:8" ht="12.75">
      <c r="E403" s="76"/>
      <c r="F403" s="76"/>
      <c r="G403" s="76"/>
      <c r="H403" s="76"/>
    </row>
    <row r="404" spans="5:8" ht="12.75">
      <c r="E404" s="76"/>
      <c r="F404" s="76"/>
      <c r="G404" s="76"/>
      <c r="H404" s="76"/>
    </row>
    <row r="405" spans="5:8" ht="12.75">
      <c r="E405" s="76"/>
      <c r="F405" s="76"/>
      <c r="G405" s="76"/>
      <c r="H405" s="76"/>
    </row>
    <row r="406" spans="5:8" ht="12.75">
      <c r="E406" s="76"/>
      <c r="F406" s="76"/>
      <c r="G406" s="76"/>
      <c r="H406" s="76"/>
    </row>
    <row r="407" spans="5:8" ht="12.75">
      <c r="E407" s="76"/>
      <c r="F407" s="76"/>
      <c r="G407" s="76"/>
      <c r="H407" s="76"/>
    </row>
    <row r="408" spans="5:8" ht="12.75">
      <c r="E408" s="76"/>
      <c r="F408" s="76"/>
      <c r="G408" s="76"/>
      <c r="H408" s="76"/>
    </row>
    <row r="409" spans="5:8" ht="12.75">
      <c r="E409" s="76"/>
      <c r="F409" s="76"/>
      <c r="G409" s="76"/>
      <c r="H409" s="76"/>
    </row>
    <row r="410" spans="5:8" ht="12.75">
      <c r="E410" s="76"/>
      <c r="F410" s="76"/>
      <c r="G410" s="76"/>
      <c r="H410" s="76"/>
    </row>
    <row r="411" spans="5:8" ht="12.75">
      <c r="E411" s="76"/>
      <c r="F411" s="76"/>
      <c r="G411" s="76"/>
      <c r="H411" s="76"/>
    </row>
    <row r="412" spans="5:8" ht="12.75">
      <c r="E412" s="76"/>
      <c r="F412" s="76"/>
      <c r="G412" s="76"/>
      <c r="H412" s="76"/>
    </row>
    <row r="413" spans="5:8" ht="12.75">
      <c r="E413" s="76"/>
      <c r="F413" s="76"/>
      <c r="G413" s="76"/>
      <c r="H413" s="76"/>
    </row>
    <row r="414" spans="5:8" ht="12.75">
      <c r="E414" s="76"/>
      <c r="F414" s="76"/>
      <c r="G414" s="76"/>
      <c r="H414" s="76"/>
    </row>
    <row r="415" spans="5:8" ht="12.75">
      <c r="E415" s="76"/>
      <c r="F415" s="76"/>
      <c r="G415" s="76"/>
      <c r="H415" s="76"/>
    </row>
    <row r="416" spans="5:8" ht="12.75">
      <c r="E416" s="76"/>
      <c r="F416" s="76"/>
      <c r="G416" s="76"/>
      <c r="H416" s="76"/>
    </row>
    <row r="417" spans="5:8" ht="12.75">
      <c r="E417" s="76"/>
      <c r="F417" s="76"/>
      <c r="G417" s="76"/>
      <c r="H417" s="76"/>
    </row>
    <row r="418" spans="5:8" ht="12.75">
      <c r="E418" s="76"/>
      <c r="F418" s="76"/>
      <c r="G418" s="76"/>
      <c r="H418" s="76"/>
    </row>
    <row r="419" spans="5:8" ht="12.75">
      <c r="E419" s="76"/>
      <c r="F419" s="76"/>
      <c r="G419" s="76"/>
      <c r="H419" s="76"/>
    </row>
    <row r="420" spans="5:8" ht="12.75">
      <c r="E420" s="76"/>
      <c r="F420" s="76"/>
      <c r="G420" s="76"/>
      <c r="H420" s="76"/>
    </row>
    <row r="421" spans="5:8" ht="12.75">
      <c r="E421" s="76"/>
      <c r="F421" s="76"/>
      <c r="G421" s="76"/>
      <c r="H421" s="76"/>
    </row>
    <row r="422" spans="5:8" ht="12.75">
      <c r="E422" s="76"/>
      <c r="F422" s="76"/>
      <c r="G422" s="76"/>
      <c r="H422" s="76"/>
    </row>
    <row r="423" spans="5:8" ht="12.75">
      <c r="E423" s="76"/>
      <c r="F423" s="76"/>
      <c r="G423" s="76"/>
      <c r="H423" s="76"/>
    </row>
    <row r="424" spans="5:8" ht="12.75">
      <c r="E424" s="76"/>
      <c r="F424" s="76"/>
      <c r="G424" s="76"/>
      <c r="H424" s="76"/>
    </row>
    <row r="425" spans="5:8" ht="12.75">
      <c r="E425" s="76"/>
      <c r="F425" s="76"/>
      <c r="G425" s="76"/>
      <c r="H425" s="76"/>
    </row>
    <row r="426" spans="5:8" ht="12.75">
      <c r="E426" s="76"/>
      <c r="F426" s="76"/>
      <c r="G426" s="76"/>
      <c r="H426" s="76"/>
    </row>
    <row r="427" spans="5:8" ht="12.75">
      <c r="E427" s="76"/>
      <c r="F427" s="76"/>
      <c r="G427" s="76"/>
      <c r="H427" s="76"/>
    </row>
    <row r="428" spans="5:8" ht="12.75">
      <c r="E428" s="76"/>
      <c r="F428" s="76"/>
      <c r="G428" s="76"/>
      <c r="H428" s="76"/>
    </row>
    <row r="429" spans="5:8" ht="12.75">
      <c r="E429" s="76"/>
      <c r="F429" s="76"/>
      <c r="G429" s="76"/>
      <c r="H429" s="76"/>
    </row>
    <row r="430" spans="5:8" ht="12.75">
      <c r="E430" s="76"/>
      <c r="F430" s="76"/>
      <c r="G430" s="76"/>
      <c r="H430" s="76"/>
    </row>
    <row r="431" spans="5:8" ht="12.75">
      <c r="E431" s="76"/>
      <c r="F431" s="76"/>
      <c r="G431" s="76"/>
      <c r="H431" s="76"/>
    </row>
    <row r="432" spans="5:8" ht="12.75">
      <c r="E432" s="76"/>
      <c r="F432" s="76"/>
      <c r="G432" s="76"/>
      <c r="H432" s="76"/>
    </row>
    <row r="433" spans="5:8" ht="12.75">
      <c r="E433" s="76"/>
      <c r="F433" s="76"/>
      <c r="G433" s="76"/>
      <c r="H433" s="76"/>
    </row>
    <row r="434" spans="5:8" ht="12.75">
      <c r="E434" s="76"/>
      <c r="F434" s="76"/>
      <c r="G434" s="76"/>
      <c r="H434" s="76"/>
    </row>
    <row r="435" spans="5:8" ht="12.75">
      <c r="E435" s="76"/>
      <c r="F435" s="76"/>
      <c r="G435" s="76"/>
      <c r="H435" s="76"/>
    </row>
    <row r="436" spans="5:8" ht="12.75">
      <c r="E436" s="76"/>
      <c r="F436" s="76"/>
      <c r="G436" s="76"/>
      <c r="H436" s="76"/>
    </row>
    <row r="437" spans="5:8" ht="12.75">
      <c r="E437" s="76"/>
      <c r="F437" s="76"/>
      <c r="G437" s="76"/>
      <c r="H437" s="76"/>
    </row>
    <row r="438" spans="5:8" ht="12.75">
      <c r="E438" s="76"/>
      <c r="F438" s="76"/>
      <c r="G438" s="76"/>
      <c r="H438" s="76"/>
    </row>
    <row r="439" spans="5:8" ht="12.75">
      <c r="E439" s="76"/>
      <c r="F439" s="76"/>
      <c r="G439" s="76"/>
      <c r="H439" s="76"/>
    </row>
    <row r="440" spans="5:8" ht="12.75">
      <c r="E440" s="76"/>
      <c r="F440" s="76"/>
      <c r="G440" s="76"/>
      <c r="H440" s="76"/>
    </row>
    <row r="441" spans="5:8" ht="12.75">
      <c r="E441" s="76"/>
      <c r="F441" s="76"/>
      <c r="G441" s="76"/>
      <c r="H441" s="76"/>
    </row>
    <row r="442" spans="5:8" ht="12.75">
      <c r="E442" s="76"/>
      <c r="F442" s="76"/>
      <c r="G442" s="76"/>
      <c r="H442" s="76"/>
    </row>
    <row r="443" spans="5:8" ht="12.75">
      <c r="E443" s="76"/>
      <c r="F443" s="76"/>
      <c r="G443" s="76"/>
      <c r="H443" s="76"/>
    </row>
    <row r="444" spans="5:8" ht="12.75">
      <c r="E444" s="76"/>
      <c r="F444" s="76"/>
      <c r="G444" s="76"/>
      <c r="H444" s="76"/>
    </row>
    <row r="445" spans="5:8" ht="12.75">
      <c r="E445" s="76"/>
      <c r="F445" s="76"/>
      <c r="G445" s="76"/>
      <c r="H445" s="76"/>
    </row>
    <row r="446" spans="5:8" ht="12.75">
      <c r="E446" s="76"/>
      <c r="F446" s="76"/>
      <c r="G446" s="76"/>
      <c r="H446" s="76"/>
    </row>
    <row r="447" spans="5:8" ht="12.75">
      <c r="E447" s="76"/>
      <c r="F447" s="76"/>
      <c r="G447" s="76"/>
      <c r="H447" s="76"/>
    </row>
    <row r="448" spans="5:8" ht="12.75">
      <c r="E448" s="76"/>
      <c r="F448" s="76"/>
      <c r="G448" s="76"/>
      <c r="H448" s="76"/>
    </row>
    <row r="449" spans="5:8" ht="12.75">
      <c r="E449" s="76"/>
      <c r="F449" s="76"/>
      <c r="G449" s="76"/>
      <c r="H449" s="76"/>
    </row>
    <row r="450" spans="5:8" ht="12.75">
      <c r="E450" s="76"/>
      <c r="F450" s="76"/>
      <c r="G450" s="76"/>
      <c r="H450" s="76"/>
    </row>
    <row r="451" spans="5:8" ht="12.75">
      <c r="E451" s="76"/>
      <c r="F451" s="76"/>
      <c r="G451" s="76"/>
      <c r="H451" s="76"/>
    </row>
    <row r="452" spans="5:8" ht="12.75">
      <c r="E452" s="76"/>
      <c r="F452" s="76"/>
      <c r="G452" s="76"/>
      <c r="H452" s="76"/>
    </row>
    <row r="453" spans="5:8" ht="12.75">
      <c r="E453" s="76"/>
      <c r="F453" s="76"/>
      <c r="G453" s="76"/>
      <c r="H453" s="76"/>
    </row>
    <row r="454" spans="5:8" ht="12.75">
      <c r="E454" s="76"/>
      <c r="F454" s="76"/>
      <c r="G454" s="76"/>
      <c r="H454" s="76"/>
    </row>
    <row r="455" spans="5:8" ht="12.75">
      <c r="E455" s="76"/>
      <c r="F455" s="76"/>
      <c r="G455" s="76"/>
      <c r="H455" s="76"/>
    </row>
    <row r="456" spans="5:8" ht="12.75">
      <c r="E456" s="76"/>
      <c r="F456" s="76"/>
      <c r="G456" s="76"/>
      <c r="H456" s="76"/>
    </row>
    <row r="457" spans="5:8" ht="12.75">
      <c r="E457" s="76"/>
      <c r="F457" s="76"/>
      <c r="G457" s="76"/>
      <c r="H457" s="76"/>
    </row>
    <row r="458" spans="5:8" ht="12.75">
      <c r="E458" s="76"/>
      <c r="F458" s="76"/>
      <c r="G458" s="76"/>
      <c r="H458" s="76"/>
    </row>
    <row r="459" spans="5:8" ht="12.75">
      <c r="E459" s="76"/>
      <c r="F459" s="76"/>
      <c r="G459" s="76"/>
      <c r="H459" s="76"/>
    </row>
    <row r="460" spans="5:8" ht="12.75">
      <c r="E460" s="76"/>
      <c r="F460" s="76"/>
      <c r="G460" s="76"/>
      <c r="H460" s="76"/>
    </row>
    <row r="461" spans="5:8" ht="12.75">
      <c r="E461" s="76"/>
      <c r="F461" s="76"/>
      <c r="G461" s="76"/>
      <c r="H461" s="76"/>
    </row>
    <row r="462" spans="5:8" ht="12.75">
      <c r="E462" s="76"/>
      <c r="F462" s="76"/>
      <c r="G462" s="76"/>
      <c r="H462" s="76"/>
    </row>
    <row r="463" spans="5:8" ht="12.75">
      <c r="E463" s="76"/>
      <c r="F463" s="76"/>
      <c r="G463" s="76"/>
      <c r="H463" s="76"/>
    </row>
    <row r="464" spans="5:8" ht="12.75">
      <c r="E464" s="76"/>
      <c r="F464" s="76"/>
      <c r="G464" s="76"/>
      <c r="H464" s="76"/>
    </row>
    <row r="465" spans="5:8" ht="12.75">
      <c r="E465" s="76"/>
      <c r="F465" s="76"/>
      <c r="G465" s="76"/>
      <c r="H465" s="76"/>
    </row>
    <row r="466" spans="5:8" ht="12.75">
      <c r="E466" s="76"/>
      <c r="F466" s="76"/>
      <c r="G466" s="76"/>
      <c r="H466" s="76"/>
    </row>
    <row r="467" spans="5:8" ht="12.75">
      <c r="E467" s="76"/>
      <c r="F467" s="76"/>
      <c r="G467" s="76"/>
      <c r="H467" s="76"/>
    </row>
    <row r="468" spans="5:8" ht="12.75">
      <c r="E468" s="76"/>
      <c r="F468" s="76"/>
      <c r="G468" s="76"/>
      <c r="H468" s="76"/>
    </row>
    <row r="469" spans="5:8" ht="12.75">
      <c r="E469" s="76"/>
      <c r="F469" s="76"/>
      <c r="G469" s="76"/>
      <c r="H469" s="76"/>
    </row>
    <row r="470" spans="5:8" ht="12.75">
      <c r="E470" s="76"/>
      <c r="F470" s="76"/>
      <c r="G470" s="76"/>
      <c r="H470" s="76"/>
    </row>
    <row r="471" spans="5:8" ht="12.75">
      <c r="E471" s="76"/>
      <c r="F471" s="76"/>
      <c r="G471" s="76"/>
      <c r="H471" s="76"/>
    </row>
    <row r="472" spans="5:8" ht="12.75">
      <c r="E472" s="76"/>
      <c r="F472" s="76"/>
      <c r="G472" s="76"/>
      <c r="H472" s="76"/>
    </row>
    <row r="473" spans="5:8" ht="12.75">
      <c r="E473" s="76"/>
      <c r="F473" s="76"/>
      <c r="G473" s="76"/>
      <c r="H473" s="76"/>
    </row>
    <row r="474" spans="5:8" ht="12.75">
      <c r="E474" s="76"/>
      <c r="F474" s="76"/>
      <c r="G474" s="76"/>
      <c r="H474" s="76"/>
    </row>
    <row r="475" spans="5:8" ht="12.75">
      <c r="E475" s="76"/>
      <c r="F475" s="76"/>
      <c r="G475" s="76"/>
      <c r="H475" s="76"/>
    </row>
    <row r="476" spans="5:8" ht="12.75">
      <c r="E476" s="76"/>
      <c r="F476" s="76"/>
      <c r="G476" s="76"/>
      <c r="H476" s="76"/>
    </row>
    <row r="477" spans="5:8" ht="12.75">
      <c r="E477" s="76"/>
      <c r="F477" s="76"/>
      <c r="G477" s="76"/>
      <c r="H477" s="76"/>
    </row>
    <row r="478" spans="5:8" ht="12.75">
      <c r="E478" s="76"/>
      <c r="F478" s="76"/>
      <c r="G478" s="76"/>
      <c r="H478" s="76"/>
    </row>
    <row r="479" spans="5:8" ht="12.75">
      <c r="E479" s="76"/>
      <c r="F479" s="76"/>
      <c r="G479" s="76"/>
      <c r="H479" s="76"/>
    </row>
    <row r="480" spans="5:8" ht="12.75">
      <c r="E480" s="76"/>
      <c r="F480" s="76"/>
      <c r="G480" s="76"/>
      <c r="H480" s="76"/>
    </row>
    <row r="481" spans="5:8" ht="12.75">
      <c r="E481" s="76"/>
      <c r="F481" s="76"/>
      <c r="G481" s="76"/>
      <c r="H481" s="76"/>
    </row>
    <row r="482" spans="5:8" ht="12.75">
      <c r="E482" s="76"/>
      <c r="F482" s="76"/>
      <c r="G482" s="76"/>
      <c r="H482" s="76"/>
    </row>
    <row r="483" spans="5:8" ht="12.75">
      <c r="E483" s="76"/>
      <c r="F483" s="76"/>
      <c r="G483" s="76"/>
      <c r="H483" s="76"/>
    </row>
    <row r="484" spans="5:8" ht="12.75">
      <c r="E484" s="76"/>
      <c r="F484" s="76"/>
      <c r="G484" s="76"/>
      <c r="H484" s="76"/>
    </row>
    <row r="485" spans="5:8" ht="12.75">
      <c r="E485" s="76"/>
      <c r="F485" s="76"/>
      <c r="G485" s="76"/>
      <c r="H485" s="76"/>
    </row>
    <row r="486" spans="5:8" ht="12.75">
      <c r="E486" s="76"/>
      <c r="F486" s="76"/>
      <c r="G486" s="76"/>
      <c r="H486" s="76"/>
    </row>
    <row r="487" spans="5:8" ht="12.75">
      <c r="E487" s="76"/>
      <c r="F487" s="76"/>
      <c r="G487" s="76"/>
      <c r="H487" s="76"/>
    </row>
    <row r="488" spans="5:8" ht="12.75">
      <c r="E488" s="76"/>
      <c r="F488" s="76"/>
      <c r="G488" s="76"/>
      <c r="H488" s="76"/>
    </row>
    <row r="489" spans="5:8" ht="12.75">
      <c r="E489" s="76"/>
      <c r="F489" s="76"/>
      <c r="G489" s="76"/>
      <c r="H489" s="76"/>
    </row>
    <row r="490" spans="5:8" ht="12.75">
      <c r="E490" s="76"/>
      <c r="F490" s="76"/>
      <c r="G490" s="76"/>
      <c r="H490" s="76"/>
    </row>
    <row r="491" spans="5:8" ht="12.75">
      <c r="E491" s="76"/>
      <c r="F491" s="76"/>
      <c r="G491" s="76"/>
      <c r="H491" s="76"/>
    </row>
    <row r="492" spans="5:8" ht="12.75">
      <c r="E492" s="76"/>
      <c r="F492" s="76"/>
      <c r="G492" s="76"/>
      <c r="H492" s="76"/>
    </row>
    <row r="493" spans="5:8" ht="12.75">
      <c r="E493" s="76"/>
      <c r="F493" s="76"/>
      <c r="G493" s="76"/>
      <c r="H493" s="76"/>
    </row>
    <row r="494" spans="5:8" ht="12.75">
      <c r="E494" s="76"/>
      <c r="F494" s="76"/>
      <c r="G494" s="76"/>
      <c r="H494" s="76"/>
    </row>
    <row r="495" spans="5:8" ht="12.75">
      <c r="E495" s="76"/>
      <c r="F495" s="76"/>
      <c r="G495" s="76"/>
      <c r="H495" s="76"/>
    </row>
    <row r="496" spans="5:8" ht="12.75">
      <c r="E496" s="76"/>
      <c r="F496" s="76"/>
      <c r="G496" s="76"/>
      <c r="H496" s="76"/>
    </row>
    <row r="497" spans="5:8" ht="12.75">
      <c r="E497" s="76"/>
      <c r="F497" s="76"/>
      <c r="G497" s="76"/>
      <c r="H497" s="76"/>
    </row>
    <row r="498" spans="5:8" ht="12.75">
      <c r="E498" s="76"/>
      <c r="F498" s="76"/>
      <c r="G498" s="76"/>
      <c r="H498" s="76"/>
    </row>
    <row r="499" spans="5:8" ht="12.75">
      <c r="E499" s="76"/>
      <c r="F499" s="76"/>
      <c r="G499" s="76"/>
      <c r="H499" s="76"/>
    </row>
    <row r="500" spans="5:8" ht="12.75">
      <c r="E500" s="76"/>
      <c r="F500" s="76"/>
      <c r="G500" s="76"/>
      <c r="H500" s="76"/>
    </row>
    <row r="501" spans="5:8" ht="12.75">
      <c r="E501" s="76"/>
      <c r="F501" s="76"/>
      <c r="G501" s="76"/>
      <c r="H501" s="76"/>
    </row>
    <row r="502" spans="5:8" ht="12.75">
      <c r="E502" s="76"/>
      <c r="F502" s="76"/>
      <c r="G502" s="76"/>
      <c r="H502" s="76"/>
    </row>
    <row r="503" spans="5:8" ht="12.75">
      <c r="E503" s="76"/>
      <c r="F503" s="76"/>
      <c r="G503" s="76"/>
      <c r="H503" s="76"/>
    </row>
    <row r="504" spans="5:8" ht="12.75">
      <c r="E504" s="76"/>
      <c r="F504" s="76"/>
      <c r="G504" s="76"/>
      <c r="H504" s="76"/>
    </row>
    <row r="505" spans="5:8" ht="12.75">
      <c r="E505" s="76"/>
      <c r="F505" s="76"/>
      <c r="G505" s="76"/>
      <c r="H505" s="76"/>
    </row>
    <row r="506" spans="5:8" ht="12.75">
      <c r="E506" s="76"/>
      <c r="F506" s="76"/>
      <c r="G506" s="76"/>
      <c r="H506" s="76"/>
    </row>
    <row r="507" spans="5:8" ht="12.75">
      <c r="E507" s="76"/>
      <c r="F507" s="76"/>
      <c r="G507" s="76"/>
      <c r="H507" s="76"/>
    </row>
    <row r="508" spans="5:8" ht="12.75">
      <c r="E508" s="76"/>
      <c r="F508" s="76"/>
      <c r="G508" s="76"/>
      <c r="H508" s="76"/>
    </row>
    <row r="509" spans="5:8" ht="12.75">
      <c r="E509" s="76"/>
      <c r="F509" s="76"/>
      <c r="G509" s="76"/>
      <c r="H509" s="76"/>
    </row>
    <row r="510" spans="5:8" ht="12.75">
      <c r="E510" s="76"/>
      <c r="F510" s="76"/>
      <c r="G510" s="76"/>
      <c r="H510" s="76"/>
    </row>
    <row r="511" spans="5:8" ht="12.75">
      <c r="E511" s="76"/>
      <c r="F511" s="76"/>
      <c r="G511" s="76"/>
      <c r="H511" s="76"/>
    </row>
    <row r="512" spans="5:8" ht="12.75">
      <c r="E512" s="76"/>
      <c r="F512" s="76"/>
      <c r="G512" s="76"/>
      <c r="H512" s="76"/>
    </row>
    <row r="513" spans="5:8" ht="12.75">
      <c r="E513" s="76"/>
      <c r="F513" s="76"/>
      <c r="G513" s="76"/>
      <c r="H513" s="76"/>
    </row>
    <row r="514" spans="5:8" ht="12.75">
      <c r="E514" s="76"/>
      <c r="F514" s="76"/>
      <c r="G514" s="76"/>
      <c r="H514" s="76"/>
    </row>
    <row r="515" spans="5:8" ht="12.75">
      <c r="E515" s="76"/>
      <c r="F515" s="76"/>
      <c r="G515" s="76"/>
      <c r="H515" s="76"/>
    </row>
    <row r="516" spans="5:8" ht="12.75">
      <c r="E516" s="76"/>
      <c r="F516" s="76"/>
      <c r="G516" s="76"/>
      <c r="H516" s="76"/>
    </row>
    <row r="517" spans="5:8" ht="12.75">
      <c r="E517" s="76"/>
      <c r="F517" s="76"/>
      <c r="G517" s="76"/>
      <c r="H517" s="76"/>
    </row>
    <row r="518" spans="5:8" ht="12.75">
      <c r="E518" s="76"/>
      <c r="F518" s="76"/>
      <c r="G518" s="76"/>
      <c r="H518" s="76"/>
    </row>
    <row r="519" spans="5:8" ht="12.75">
      <c r="E519" s="76"/>
      <c r="F519" s="76"/>
      <c r="G519" s="76"/>
      <c r="H519" s="76"/>
    </row>
    <row r="520" spans="5:8" ht="12.75">
      <c r="E520" s="76"/>
      <c r="F520" s="76"/>
      <c r="G520" s="76"/>
      <c r="H520" s="76"/>
    </row>
    <row r="521" spans="5:8" ht="12.75">
      <c r="E521" s="76"/>
      <c r="F521" s="76"/>
      <c r="G521" s="76"/>
      <c r="H521" s="76"/>
    </row>
    <row r="522" spans="5:8" ht="12.75">
      <c r="E522" s="76"/>
      <c r="F522" s="76"/>
      <c r="G522" s="76"/>
      <c r="H522" s="76"/>
    </row>
    <row r="523" spans="5:8" ht="12.75">
      <c r="E523" s="76"/>
      <c r="F523" s="76"/>
      <c r="G523" s="76"/>
      <c r="H523" s="76"/>
    </row>
  </sheetData>
  <mergeCells count="7">
    <mergeCell ref="A6:G6"/>
    <mergeCell ref="A7:G7"/>
    <mergeCell ref="A8:G8"/>
    <mergeCell ref="G1:H1"/>
    <mergeCell ref="G2:H2"/>
    <mergeCell ref="G3:H3"/>
    <mergeCell ref="A5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190" customWidth="1"/>
    <col min="2" max="2" width="25.00390625" style="192" customWidth="1"/>
    <col min="3" max="3" width="18.421875" style="194" customWidth="1"/>
    <col min="4" max="4" width="0.2890625" style="191" hidden="1" customWidth="1"/>
    <col min="5" max="5" width="17.7109375" style="76" customWidth="1"/>
    <col min="6" max="6" width="16.7109375" style="72" customWidth="1"/>
    <col min="7" max="7" width="9.57421875" style="72" bestFit="1" customWidth="1"/>
    <col min="8" max="16384" width="9.140625" style="72" customWidth="1"/>
  </cols>
  <sheetData>
    <row r="1" spans="2:5" ht="12.75">
      <c r="B1" s="621" t="s">
        <v>290</v>
      </c>
      <c r="C1" s="621"/>
      <c r="E1" s="76" t="s">
        <v>291</v>
      </c>
    </row>
    <row r="2" spans="2:5" ht="12.75">
      <c r="B2" s="621" t="s">
        <v>292</v>
      </c>
      <c r="C2" s="621"/>
      <c r="E2" s="76" t="s">
        <v>293</v>
      </c>
    </row>
    <row r="3" spans="2:6" ht="12" customHeight="1">
      <c r="B3" s="621"/>
      <c r="C3" s="621"/>
      <c r="E3" s="603" t="s">
        <v>294</v>
      </c>
      <c r="F3" s="603"/>
    </row>
    <row r="4" spans="1:3" ht="18.75" hidden="1">
      <c r="A4" s="618"/>
      <c r="B4" s="618"/>
      <c r="C4" s="618"/>
    </row>
    <row r="5" spans="1:6" ht="66" customHeight="1">
      <c r="A5" s="619" t="s">
        <v>295</v>
      </c>
      <c r="B5" s="620"/>
      <c r="C5" s="620"/>
      <c r="D5" s="620"/>
      <c r="E5" s="620"/>
      <c r="F5" s="620"/>
    </row>
    <row r="6" spans="3:5" ht="12.75">
      <c r="C6" s="193"/>
      <c r="D6" s="193"/>
      <c r="E6" s="193"/>
    </row>
    <row r="7" ht="13.5" thickBot="1">
      <c r="F7" s="195" t="s">
        <v>8</v>
      </c>
    </row>
    <row r="8" spans="1:6" ht="43.5" customHeight="1">
      <c r="A8" s="196" t="s">
        <v>296</v>
      </c>
      <c r="B8" s="198" t="s">
        <v>297</v>
      </c>
      <c r="C8" s="199" t="s">
        <v>298</v>
      </c>
      <c r="D8" s="199" t="s">
        <v>15</v>
      </c>
      <c r="E8" s="200" t="s">
        <v>14</v>
      </c>
      <c r="F8" s="201" t="s">
        <v>299</v>
      </c>
    </row>
    <row r="9" spans="1:6" ht="12.75">
      <c r="A9" s="202">
        <v>1</v>
      </c>
      <c r="B9" s="203">
        <v>2</v>
      </c>
      <c r="C9" s="204">
        <v>3</v>
      </c>
      <c r="D9" s="205">
        <v>4</v>
      </c>
      <c r="E9" s="204">
        <v>4</v>
      </c>
      <c r="F9" s="206">
        <v>5</v>
      </c>
    </row>
    <row r="10" spans="1:8" ht="28.5" customHeight="1">
      <c r="A10" s="207" t="s">
        <v>300</v>
      </c>
      <c r="B10" s="208" t="s">
        <v>301</v>
      </c>
      <c r="C10" s="209"/>
      <c r="D10" s="209"/>
      <c r="E10" s="210"/>
      <c r="F10" s="211"/>
      <c r="G10" s="76"/>
      <c r="H10" s="76"/>
    </row>
    <row r="11" spans="1:8" ht="28.5" customHeight="1">
      <c r="A11" s="212">
        <v>1</v>
      </c>
      <c r="B11" s="213" t="s">
        <v>302</v>
      </c>
      <c r="C11" s="214">
        <v>308728997</v>
      </c>
      <c r="D11" s="215"/>
      <c r="E11" s="216">
        <v>0</v>
      </c>
      <c r="F11" s="217">
        <f>C11-D11+E11</f>
        <v>308728997</v>
      </c>
      <c r="G11" s="76"/>
      <c r="H11" s="76"/>
    </row>
    <row r="12" spans="1:8" ht="28.5" customHeight="1" thickBot="1">
      <c r="A12" s="218">
        <v>2</v>
      </c>
      <c r="B12" s="219" t="s">
        <v>303</v>
      </c>
      <c r="C12" s="220">
        <v>308728997</v>
      </c>
      <c r="D12" s="221"/>
      <c r="E12" s="216">
        <v>0</v>
      </c>
      <c r="F12" s="222">
        <f>C12-D12+E12</f>
        <v>308728997</v>
      </c>
      <c r="G12" s="76"/>
      <c r="H12" s="76"/>
    </row>
    <row r="13" spans="1:8" ht="30.75" customHeight="1" thickBot="1">
      <c r="A13" s="223">
        <v>3</v>
      </c>
      <c r="B13" s="224" t="s">
        <v>301</v>
      </c>
      <c r="C13" s="225">
        <f>SUM(C11-C12)</f>
        <v>0</v>
      </c>
      <c r="D13" s="225">
        <f>SUM(D11-D12)</f>
        <v>0</v>
      </c>
      <c r="E13" s="225">
        <f>SUM(E11-E12)</f>
        <v>0</v>
      </c>
      <c r="F13" s="225">
        <f>SUM(F11-F12)</f>
        <v>0</v>
      </c>
      <c r="G13" s="76"/>
      <c r="H13" s="76"/>
    </row>
  </sheetData>
  <mergeCells count="6">
    <mergeCell ref="A4:C4"/>
    <mergeCell ref="A5:F5"/>
    <mergeCell ref="B1:C1"/>
    <mergeCell ref="B2:C2"/>
    <mergeCell ref="B3:C3"/>
    <mergeCell ref="E3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IV16384"/>
    </sheetView>
  </sheetViews>
  <sheetFormatPr defaultColWidth="9.140625" defaultRowHeight="12.75"/>
  <cols>
    <col min="1" max="1" width="6.8515625" style="238" customWidth="1"/>
    <col min="2" max="2" width="54.00390625" style="238" customWidth="1"/>
    <col min="3" max="3" width="14.421875" style="238" customWidth="1"/>
    <col min="4" max="4" width="13.8515625" style="238" customWidth="1"/>
    <col min="5" max="5" width="12.421875" style="238" customWidth="1"/>
    <col min="6" max="6" width="12.8515625" style="238" customWidth="1"/>
    <col min="7" max="7" width="14.28125" style="238" customWidth="1"/>
    <col min="8" max="8" width="11.7109375" style="238" customWidth="1"/>
    <col min="9" max="9" width="11.8515625" style="237" customWidth="1"/>
    <col min="10" max="16384" width="9.140625" style="238" customWidth="1"/>
  </cols>
  <sheetData>
    <row r="1" spans="1:9" s="227" customFormat="1" ht="15.75">
      <c r="A1" s="226"/>
      <c r="D1" s="228"/>
      <c r="E1" s="229"/>
      <c r="F1" s="228" t="s">
        <v>304</v>
      </c>
      <c r="G1" s="230"/>
      <c r="I1" s="231"/>
    </row>
    <row r="2" spans="1:9" s="227" customFormat="1" ht="15.75">
      <c r="A2" s="226"/>
      <c r="D2" s="228"/>
      <c r="E2" s="229"/>
      <c r="F2" s="228" t="s">
        <v>293</v>
      </c>
      <c r="G2" s="230"/>
      <c r="H2" s="231"/>
      <c r="I2" s="231"/>
    </row>
    <row r="3" spans="1:9" s="227" customFormat="1" ht="14.25" customHeight="1">
      <c r="A3" s="226"/>
      <c r="D3" s="228"/>
      <c r="E3" s="229"/>
      <c r="F3" s="603" t="s">
        <v>305</v>
      </c>
      <c r="G3" s="603"/>
      <c r="H3" s="231"/>
      <c r="I3" s="231"/>
    </row>
    <row r="4" spans="1:9" s="227" customFormat="1" ht="68.25" customHeight="1">
      <c r="A4" s="604" t="s">
        <v>306</v>
      </c>
      <c r="B4" s="604"/>
      <c r="C4" s="604"/>
      <c r="D4" s="604"/>
      <c r="E4" s="232"/>
      <c r="F4" s="232"/>
      <c r="G4" s="232"/>
      <c r="H4" s="232"/>
      <c r="I4" s="231"/>
    </row>
    <row r="5" spans="1:8" ht="13.5" customHeight="1" thickBot="1">
      <c r="A5" s="233"/>
      <c r="B5" s="233"/>
      <c r="C5" s="234"/>
      <c r="D5" s="234"/>
      <c r="E5" s="235"/>
      <c r="F5" s="146"/>
      <c r="G5" s="236" t="s">
        <v>8</v>
      </c>
      <c r="H5" s="237"/>
    </row>
    <row r="6" spans="1:8" ht="13.5" customHeight="1" thickBot="1">
      <c r="A6" s="239" t="s">
        <v>296</v>
      </c>
      <c r="B6" s="239" t="s">
        <v>12</v>
      </c>
      <c r="C6" s="239" t="s">
        <v>307</v>
      </c>
      <c r="D6" s="240" t="s">
        <v>308</v>
      </c>
      <c r="E6" s="241"/>
      <c r="F6" s="241"/>
      <c r="G6" s="241"/>
      <c r="H6" s="242"/>
    </row>
    <row r="7" spans="1:8" ht="12.75">
      <c r="A7" s="243"/>
      <c r="B7" s="243"/>
      <c r="C7" s="243"/>
      <c r="D7" s="239" t="s">
        <v>309</v>
      </c>
      <c r="E7" s="239" t="s">
        <v>310</v>
      </c>
      <c r="F7" s="239" t="s">
        <v>311</v>
      </c>
      <c r="G7" s="239" t="s">
        <v>312</v>
      </c>
      <c r="H7" s="244" t="s">
        <v>313</v>
      </c>
    </row>
    <row r="8" spans="1:8" ht="7.5" customHeight="1">
      <c r="A8" s="245"/>
      <c r="B8" s="245"/>
      <c r="C8" s="245"/>
      <c r="D8" s="245"/>
      <c r="E8" s="245"/>
      <c r="F8" s="245"/>
      <c r="G8" s="245"/>
      <c r="H8" s="246"/>
    </row>
    <row r="9" spans="1:8" ht="13.5" thickBot="1">
      <c r="A9" s="247">
        <v>1</v>
      </c>
      <c r="B9" s="247">
        <v>2</v>
      </c>
      <c r="C9" s="248">
        <v>3</v>
      </c>
      <c r="D9" s="249">
        <v>6</v>
      </c>
      <c r="E9" s="250">
        <v>7</v>
      </c>
      <c r="F9" s="249">
        <v>8</v>
      </c>
      <c r="G9" s="251">
        <v>9</v>
      </c>
      <c r="H9" s="252">
        <v>10</v>
      </c>
    </row>
    <row r="10" spans="1:8" ht="21.75" customHeight="1">
      <c r="A10" s="253" t="s">
        <v>314</v>
      </c>
      <c r="B10" s="254" t="s">
        <v>315</v>
      </c>
      <c r="C10" s="255">
        <f>SUM(D10:G10)</f>
        <v>11800000</v>
      </c>
      <c r="D10" s="256">
        <v>5000000</v>
      </c>
      <c r="E10" s="257">
        <v>6800000</v>
      </c>
      <c r="F10" s="258">
        <v>0</v>
      </c>
      <c r="G10" s="259">
        <v>0</v>
      </c>
      <c r="H10" s="260">
        <v>0</v>
      </c>
    </row>
    <row r="11" spans="1:8" ht="20.25" customHeight="1">
      <c r="A11" s="253" t="s">
        <v>316</v>
      </c>
      <c r="B11" s="254" t="s">
        <v>317</v>
      </c>
      <c r="C11" s="261">
        <f>SUM(D11:G11)</f>
        <v>8000000</v>
      </c>
      <c r="D11" s="256">
        <v>2000000</v>
      </c>
      <c r="E11" s="262">
        <v>2000000</v>
      </c>
      <c r="F11" s="262">
        <v>4000000</v>
      </c>
      <c r="G11" s="263">
        <v>0</v>
      </c>
      <c r="H11" s="260">
        <v>0</v>
      </c>
    </row>
    <row r="12" spans="1:8" ht="21" customHeight="1">
      <c r="A12" s="253" t="s">
        <v>318</v>
      </c>
      <c r="B12" s="254" t="s">
        <v>319</v>
      </c>
      <c r="C12" s="264">
        <f>SUM(D12:H12)</f>
        <v>7216000</v>
      </c>
      <c r="D12" s="265">
        <v>2000000</v>
      </c>
      <c r="E12" s="266">
        <v>2000000</v>
      </c>
      <c r="F12" s="266">
        <v>2000000</v>
      </c>
      <c r="G12" s="266">
        <v>1216000</v>
      </c>
      <c r="H12" s="267">
        <v>0</v>
      </c>
    </row>
    <row r="13" spans="1:8" ht="20.25" customHeight="1">
      <c r="A13" s="268" t="s">
        <v>320</v>
      </c>
      <c r="B13" s="269" t="s">
        <v>321</v>
      </c>
      <c r="C13" s="270">
        <v>14700000</v>
      </c>
      <c r="D13" s="271">
        <v>0</v>
      </c>
      <c r="E13" s="272">
        <v>1000000</v>
      </c>
      <c r="F13" s="272">
        <v>3000000</v>
      </c>
      <c r="G13" s="272">
        <v>4000000</v>
      </c>
      <c r="H13" s="273">
        <v>6700000</v>
      </c>
    </row>
    <row r="14" spans="1:8" ht="20.25" customHeight="1" thickBot="1">
      <c r="A14" s="274" t="s">
        <v>322</v>
      </c>
      <c r="B14" s="275" t="s">
        <v>323</v>
      </c>
      <c r="C14" s="276">
        <v>0</v>
      </c>
      <c r="D14" s="277">
        <v>0</v>
      </c>
      <c r="E14" s="278">
        <v>0</v>
      </c>
      <c r="F14" s="279">
        <v>0</v>
      </c>
      <c r="G14" s="279">
        <v>0</v>
      </c>
      <c r="H14" s="280">
        <v>0</v>
      </c>
    </row>
    <row r="15" spans="1:8" ht="21" customHeight="1" thickTop="1">
      <c r="A15" s="281" t="s">
        <v>324</v>
      </c>
      <c r="B15" s="282" t="s">
        <v>325</v>
      </c>
      <c r="C15" s="261">
        <f>SUM(D15:I15)</f>
        <v>41716000</v>
      </c>
      <c r="D15" s="283">
        <f>SUM(D10:D14)</f>
        <v>9000000</v>
      </c>
      <c r="E15" s="284">
        <f>SUM(E10:E14)</f>
        <v>11800000</v>
      </c>
      <c r="F15" s="284">
        <f>SUM(F10:F14)</f>
        <v>9000000</v>
      </c>
      <c r="G15" s="284">
        <f>SUM(G10:G14)</f>
        <v>5216000</v>
      </c>
      <c r="H15" s="285">
        <f>SUM(H10:H14)</f>
        <v>6700000</v>
      </c>
    </row>
    <row r="16" spans="1:8" ht="18" customHeight="1">
      <c r="A16" s="286" t="s">
        <v>326</v>
      </c>
      <c r="B16" s="287" t="s">
        <v>327</v>
      </c>
      <c r="C16" s="288">
        <f>SUM(D16:I16)</f>
        <v>6534880</v>
      </c>
      <c r="D16" s="289">
        <v>2200000</v>
      </c>
      <c r="E16" s="290">
        <f>SUM(D18*0.06)</f>
        <v>1962960</v>
      </c>
      <c r="F16" s="290">
        <f>SUM(E18*0.06)</f>
        <v>1254960</v>
      </c>
      <c r="G16" s="290">
        <f>SUM(F18*0.06)</f>
        <v>714960</v>
      </c>
      <c r="H16" s="291">
        <f>SUM(G18*0.06)</f>
        <v>402000</v>
      </c>
    </row>
    <row r="17" spans="1:8" ht="18.75" customHeight="1" thickBot="1">
      <c r="A17" s="274" t="s">
        <v>328</v>
      </c>
      <c r="B17" s="275" t="s">
        <v>329</v>
      </c>
      <c r="C17" s="292"/>
      <c r="D17" s="293">
        <v>1116000</v>
      </c>
      <c r="E17" s="294">
        <v>267000</v>
      </c>
      <c r="F17" s="278">
        <v>0</v>
      </c>
      <c r="G17" s="278">
        <v>0</v>
      </c>
      <c r="H17" s="295">
        <v>0</v>
      </c>
    </row>
    <row r="18" spans="1:8" ht="19.5" customHeight="1" thickTop="1">
      <c r="A18" s="296" t="s">
        <v>330</v>
      </c>
      <c r="B18" s="297" t="s">
        <v>331</v>
      </c>
      <c r="C18" s="298"/>
      <c r="D18" s="299">
        <f>C15-D15</f>
        <v>32716000</v>
      </c>
      <c r="E18" s="300">
        <f>D18-E15</f>
        <v>20916000</v>
      </c>
      <c r="F18" s="300">
        <f>E18-F15</f>
        <v>11916000</v>
      </c>
      <c r="G18" s="300">
        <f>F18-G15</f>
        <v>6700000</v>
      </c>
      <c r="H18" s="300">
        <f>G18-H15</f>
        <v>0</v>
      </c>
    </row>
    <row r="19" spans="1:8" ht="23.25" customHeight="1">
      <c r="A19" s="286" t="s">
        <v>332</v>
      </c>
      <c r="B19" s="287" t="s">
        <v>333</v>
      </c>
      <c r="C19" s="288"/>
      <c r="D19" s="262">
        <v>267000</v>
      </c>
      <c r="E19" s="301"/>
      <c r="F19" s="302"/>
      <c r="G19" s="301"/>
      <c r="H19" s="302"/>
    </row>
    <row r="20" spans="1:8" ht="12.75">
      <c r="A20" s="281" t="s">
        <v>334</v>
      </c>
      <c r="B20" s="282" t="s">
        <v>335</v>
      </c>
      <c r="C20" s="303"/>
      <c r="D20" s="304">
        <f>SUM(D18+D19)</f>
        <v>32983000</v>
      </c>
      <c r="E20" s="305">
        <f>SUM(E18+E19)</f>
        <v>20916000</v>
      </c>
      <c r="F20" s="304">
        <f>SUM(F18+F19)</f>
        <v>11916000</v>
      </c>
      <c r="G20" s="305">
        <f>SUM(G18+G19)</f>
        <v>6700000</v>
      </c>
      <c r="H20" s="304">
        <f>SUM(H18+H19)</f>
        <v>0</v>
      </c>
    </row>
    <row r="21" spans="1:8" ht="26.25" customHeight="1">
      <c r="A21" s="268" t="s">
        <v>336</v>
      </c>
      <c r="B21" s="306" t="s">
        <v>337</v>
      </c>
      <c r="C21" s="307"/>
      <c r="D21" s="308">
        <f>SUM(D15+D16+D17)</f>
        <v>12316000</v>
      </c>
      <c r="E21" s="309">
        <f>SUM(E15+E16+E17)</f>
        <v>14029960</v>
      </c>
      <c r="F21" s="309">
        <f>SUM(F15+F16+F17)</f>
        <v>10254960</v>
      </c>
      <c r="G21" s="309">
        <f>SUM(G15+G16+G17)</f>
        <v>5930960</v>
      </c>
      <c r="H21" s="310">
        <f>SUM(H15+H16+H17)</f>
        <v>7102000</v>
      </c>
    </row>
    <row r="22" spans="1:8" ht="18.75" customHeight="1">
      <c r="A22" s="253" t="s">
        <v>338</v>
      </c>
      <c r="B22" s="311" t="s">
        <v>339</v>
      </c>
      <c r="C22" s="264"/>
      <c r="D22" s="312">
        <v>308728997</v>
      </c>
      <c r="E22" s="262">
        <v>477955767</v>
      </c>
      <c r="F22" s="262">
        <f>+'[1]zał.5'!E21</f>
        <v>461362993</v>
      </c>
      <c r="G22" s="262">
        <f>+'[1]zał.5'!F21</f>
        <v>359732137</v>
      </c>
      <c r="H22" s="262">
        <f>+'[1]zał.5'!G21</f>
        <v>339391824</v>
      </c>
    </row>
    <row r="23" spans="1:8" ht="50.25" customHeight="1">
      <c r="A23" s="313" t="s">
        <v>340</v>
      </c>
      <c r="B23" s="311" t="s">
        <v>341</v>
      </c>
      <c r="C23" s="264"/>
      <c r="D23" s="314">
        <f>SUM(D21)/D22</f>
        <v>0.03989259227243886</v>
      </c>
      <c r="E23" s="315">
        <f>SUM(E21)/E22</f>
        <v>0.029354097112505393</v>
      </c>
      <c r="F23" s="315">
        <f>SUM(F21)/F22</f>
        <v>0.022227530503297215</v>
      </c>
      <c r="G23" s="315">
        <f>SUM(G21)/G22</f>
        <v>0.016487156386586613</v>
      </c>
      <c r="H23" s="316">
        <f>SUM(H21)/H22</f>
        <v>0.02092566614097339</v>
      </c>
    </row>
    <row r="24" spans="1:8" ht="28.5" customHeight="1" thickBot="1">
      <c r="A24" s="317" t="s">
        <v>342</v>
      </c>
      <c r="B24" s="318" t="s">
        <v>343</v>
      </c>
      <c r="C24" s="319"/>
      <c r="D24" s="320">
        <f>SUM(D20/D22)</f>
        <v>0.10683479789881868</v>
      </c>
      <c r="E24" s="321">
        <f>(E20/E22)</f>
        <v>0.043761371750536904</v>
      </c>
      <c r="F24" s="321">
        <f>SUM(F20/F22)</f>
        <v>0.02582781926768019</v>
      </c>
      <c r="G24" s="321">
        <f>SUM(G20/G22)</f>
        <v>0.018624969278182673</v>
      </c>
      <c r="H24" s="322">
        <f>SUM(H20/H22)</f>
        <v>0</v>
      </c>
    </row>
    <row r="25" ht="6.75" customHeight="1"/>
    <row r="26" spans="1:2" ht="12.75">
      <c r="A26" s="323" t="s">
        <v>344</v>
      </c>
      <c r="B26" s="323"/>
    </row>
  </sheetData>
  <mergeCells count="2">
    <mergeCell ref="F3:G3"/>
    <mergeCell ref="A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A1" sqref="A1:IV16384"/>
    </sheetView>
  </sheetViews>
  <sheetFormatPr defaultColWidth="9.140625" defaultRowHeight="12.75"/>
  <cols>
    <col min="1" max="1" width="6.00390625" style="72" customWidth="1"/>
    <col min="2" max="2" width="49.421875" style="72" customWidth="1"/>
    <col min="3" max="3" width="15.7109375" style="72" customWidth="1"/>
    <col min="4" max="4" width="14.00390625" style="72" customWidth="1"/>
    <col min="5" max="5" width="15.00390625" style="72" customWidth="1"/>
    <col min="6" max="6" width="14.00390625" style="72" customWidth="1"/>
    <col min="7" max="7" width="15.00390625" style="72" customWidth="1"/>
    <col min="8" max="16384" width="9.140625" style="72" customWidth="1"/>
  </cols>
  <sheetData>
    <row r="2" spans="1:5" ht="12.75">
      <c r="A2" s="188"/>
      <c r="E2" s="188" t="s">
        <v>345</v>
      </c>
    </row>
    <row r="3" spans="1:5" ht="12.75">
      <c r="A3" s="190"/>
      <c r="E3" s="188" t="s">
        <v>1</v>
      </c>
    </row>
    <row r="4" spans="1:6" ht="12.75">
      <c r="A4" s="190"/>
      <c r="B4" s="72" t="s">
        <v>152</v>
      </c>
      <c r="E4" s="603" t="s">
        <v>346</v>
      </c>
      <c r="F4" s="603"/>
    </row>
    <row r="5" ht="12.75">
      <c r="A5" s="190"/>
    </row>
    <row r="6" spans="1:6" ht="48.75" customHeight="1">
      <c r="A6" s="581" t="s">
        <v>347</v>
      </c>
      <c r="B6" s="581"/>
      <c r="C6" s="581"/>
      <c r="D6" s="581"/>
      <c r="E6" s="581"/>
      <c r="F6" s="82"/>
    </row>
    <row r="7" spans="1:6" ht="3.75" customHeight="1">
      <c r="A7" s="82"/>
      <c r="B7" s="82"/>
      <c r="C7" s="82"/>
      <c r="D7" s="82"/>
      <c r="E7" s="82"/>
      <c r="F7" s="82"/>
    </row>
    <row r="8" spans="1:6" ht="12.75" customHeight="1">
      <c r="A8" s="190"/>
      <c r="F8" s="190" t="s">
        <v>8</v>
      </c>
    </row>
    <row r="9" spans="1:7" ht="24.75" customHeight="1">
      <c r="A9" s="324" t="s">
        <v>348</v>
      </c>
      <c r="B9" s="324" t="s">
        <v>349</v>
      </c>
      <c r="C9" s="582" t="s">
        <v>350</v>
      </c>
      <c r="D9" s="553"/>
      <c r="E9" s="553"/>
      <c r="F9" s="553"/>
      <c r="G9" s="554"/>
    </row>
    <row r="10" spans="1:7" ht="17.25" customHeight="1">
      <c r="A10" s="325"/>
      <c r="B10" s="325"/>
      <c r="C10" s="325" t="s">
        <v>309</v>
      </c>
      <c r="D10" s="325" t="s">
        <v>310</v>
      </c>
      <c r="E10" s="325" t="s">
        <v>311</v>
      </c>
      <c r="F10" s="325" t="s">
        <v>312</v>
      </c>
      <c r="G10" s="325" t="s">
        <v>313</v>
      </c>
    </row>
    <row r="11" spans="1:7" ht="13.5">
      <c r="A11" s="326">
        <v>1</v>
      </c>
      <c r="B11" s="326">
        <v>2</v>
      </c>
      <c r="C11" s="326">
        <v>4</v>
      </c>
      <c r="D11" s="326">
        <v>5</v>
      </c>
      <c r="E11" s="326">
        <v>6</v>
      </c>
      <c r="F11" s="326">
        <v>7</v>
      </c>
      <c r="G11" s="326">
        <v>8</v>
      </c>
    </row>
    <row r="12" spans="1:7" ht="18" customHeight="1">
      <c r="A12" s="327" t="s">
        <v>314</v>
      </c>
      <c r="B12" s="213" t="s">
        <v>351</v>
      </c>
      <c r="C12" s="328">
        <v>0</v>
      </c>
      <c r="D12" s="327" t="s">
        <v>352</v>
      </c>
      <c r="E12" s="327" t="s">
        <v>352</v>
      </c>
      <c r="F12" s="327" t="s">
        <v>352</v>
      </c>
      <c r="G12" s="328">
        <v>0</v>
      </c>
    </row>
    <row r="13" spans="1:7" ht="20.25" customHeight="1">
      <c r="A13" s="327" t="s">
        <v>316</v>
      </c>
      <c r="B13" s="213" t="s">
        <v>353</v>
      </c>
      <c r="C13" s="216">
        <v>32716000</v>
      </c>
      <c r="D13" s="329">
        <v>20916000</v>
      </c>
      <c r="E13" s="329">
        <v>11916000</v>
      </c>
      <c r="F13" s="329">
        <v>6700000</v>
      </c>
      <c r="G13" s="328">
        <v>0</v>
      </c>
    </row>
    <row r="14" spans="1:7" ht="16.5" customHeight="1">
      <c r="A14" s="327"/>
      <c r="B14" s="213" t="s">
        <v>354</v>
      </c>
      <c r="C14" s="328">
        <v>0</v>
      </c>
      <c r="D14" s="328">
        <v>0</v>
      </c>
      <c r="E14" s="328">
        <v>0</v>
      </c>
      <c r="F14" s="328">
        <v>0</v>
      </c>
      <c r="G14" s="328">
        <v>0</v>
      </c>
    </row>
    <row r="15" spans="1:7" ht="16.5" customHeight="1">
      <c r="A15" s="327" t="s">
        <v>318</v>
      </c>
      <c r="B15" s="213" t="s">
        <v>355</v>
      </c>
      <c r="C15" s="328">
        <v>0</v>
      </c>
      <c r="D15" s="328">
        <v>0</v>
      </c>
      <c r="E15" s="328">
        <v>0</v>
      </c>
      <c r="F15" s="328">
        <v>0</v>
      </c>
      <c r="G15" s="328">
        <v>0</v>
      </c>
    </row>
    <row r="16" spans="1:7" ht="19.5" customHeight="1">
      <c r="A16" s="327"/>
      <c r="B16" s="213" t="s">
        <v>354</v>
      </c>
      <c r="C16" s="328">
        <v>0</v>
      </c>
      <c r="D16" s="328">
        <v>0</v>
      </c>
      <c r="E16" s="328">
        <v>0</v>
      </c>
      <c r="F16" s="328">
        <v>0</v>
      </c>
      <c r="G16" s="328">
        <v>0</v>
      </c>
    </row>
    <row r="17" spans="1:7" ht="18" customHeight="1">
      <c r="A17" s="327" t="s">
        <v>320</v>
      </c>
      <c r="B17" s="213" t="s">
        <v>356</v>
      </c>
      <c r="C17" s="330">
        <v>267000</v>
      </c>
      <c r="D17" s="328">
        <v>0</v>
      </c>
      <c r="E17" s="328">
        <v>0</v>
      </c>
      <c r="F17" s="328">
        <v>0</v>
      </c>
      <c r="G17" s="328">
        <v>0</v>
      </c>
    </row>
    <row r="18" spans="1:7" ht="19.5" customHeight="1">
      <c r="A18" s="327" t="s">
        <v>322</v>
      </c>
      <c r="B18" s="213" t="s">
        <v>357</v>
      </c>
      <c r="C18" s="328">
        <v>0</v>
      </c>
      <c r="D18" s="328">
        <v>0</v>
      </c>
      <c r="E18" s="328">
        <v>0</v>
      </c>
      <c r="F18" s="328">
        <v>0</v>
      </c>
      <c r="G18" s="328">
        <v>0</v>
      </c>
    </row>
    <row r="19" spans="1:7" ht="22.5" customHeight="1">
      <c r="A19" s="331" t="s">
        <v>324</v>
      </c>
      <c r="B19" s="332" t="s">
        <v>358</v>
      </c>
      <c r="C19" s="333">
        <v>0</v>
      </c>
      <c r="D19" s="333">
        <v>0</v>
      </c>
      <c r="E19" s="333">
        <v>0</v>
      </c>
      <c r="F19" s="333">
        <v>0</v>
      </c>
      <c r="G19" s="333">
        <v>0</v>
      </c>
    </row>
    <row r="20" spans="1:7" ht="19.5" customHeight="1">
      <c r="A20" s="327" t="s">
        <v>326</v>
      </c>
      <c r="B20" s="213" t="s">
        <v>359</v>
      </c>
      <c r="C20" s="216">
        <f>C13+C17+C19</f>
        <v>32983000</v>
      </c>
      <c r="D20" s="216">
        <f>D13+D17+D19</f>
        <v>20916000</v>
      </c>
      <c r="E20" s="216">
        <f>E13+E17+E19</f>
        <v>11916000</v>
      </c>
      <c r="F20" s="216">
        <f>F13+F17+F19</f>
        <v>6700000</v>
      </c>
      <c r="G20" s="334">
        <v>0</v>
      </c>
    </row>
    <row r="21" spans="1:7" ht="21" customHeight="1">
      <c r="A21" s="327" t="s">
        <v>328</v>
      </c>
      <c r="B21" s="213" t="s">
        <v>360</v>
      </c>
      <c r="C21" s="335">
        <v>308728997</v>
      </c>
      <c r="D21" s="336">
        <v>477955767</v>
      </c>
      <c r="E21" s="337">
        <v>461362993</v>
      </c>
      <c r="F21" s="329">
        <v>359732137</v>
      </c>
      <c r="G21" s="329">
        <v>339391824</v>
      </c>
    </row>
    <row r="22" spans="1:7" ht="29.25" customHeight="1">
      <c r="A22" s="327" t="s">
        <v>330</v>
      </c>
      <c r="B22" s="213" t="s">
        <v>361</v>
      </c>
      <c r="C22" s="338">
        <f>C20/C21</f>
        <v>0.10683479789881868</v>
      </c>
      <c r="D22" s="338">
        <f>D20/D21</f>
        <v>0.043761371750536904</v>
      </c>
      <c r="E22" s="338">
        <f>E20/E21</f>
        <v>0.02582781926768019</v>
      </c>
      <c r="F22" s="338">
        <f>F20/F21</f>
        <v>0.018624969278182673</v>
      </c>
      <c r="G22" s="338">
        <f>G20/G21</f>
        <v>0</v>
      </c>
    </row>
  </sheetData>
  <mergeCells count="3">
    <mergeCell ref="E4:F4"/>
    <mergeCell ref="A6:E6"/>
    <mergeCell ref="C9:G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55"/>
  <sheetViews>
    <sheetView workbookViewId="0" topLeftCell="A1">
      <selection activeCell="A1" sqref="A1:IV16384"/>
    </sheetView>
  </sheetViews>
  <sheetFormatPr defaultColWidth="9.140625" defaultRowHeight="12.75"/>
  <cols>
    <col min="1" max="1" width="6.140625" style="339" customWidth="1"/>
    <col min="2" max="2" width="8.8515625" style="339" customWidth="1"/>
    <col min="3" max="3" width="32.00390625" style="339" customWidth="1"/>
    <col min="4" max="4" width="24.8515625" style="339" customWidth="1"/>
    <col min="5" max="5" width="10.57421875" style="339" customWidth="1"/>
    <col min="6" max="6" width="10.140625" style="339" customWidth="1"/>
    <col min="7" max="7" width="12.140625" style="339" customWidth="1"/>
    <col min="8" max="8" width="13.57421875" style="339" customWidth="1"/>
    <col min="9" max="9" width="5.28125" style="339" customWidth="1"/>
    <col min="10" max="10" width="11.00390625" style="339" customWidth="1"/>
    <col min="11" max="11" width="12.57421875" style="339" customWidth="1"/>
    <col min="12" max="12" width="14.00390625" style="339" customWidth="1"/>
    <col min="13" max="13" width="11.421875" style="339" customWidth="1"/>
    <col min="14" max="16384" width="9.140625" style="339" customWidth="1"/>
  </cols>
  <sheetData>
    <row r="1" spans="10:11" ht="12.75">
      <c r="J1" s="649" t="s">
        <v>362</v>
      </c>
      <c r="K1" s="649"/>
    </row>
    <row r="2" spans="10:11" ht="12.75">
      <c r="J2" s="649" t="s">
        <v>1</v>
      </c>
      <c r="K2" s="649"/>
    </row>
    <row r="3" spans="10:12" ht="12.75">
      <c r="J3" s="650" t="s">
        <v>363</v>
      </c>
      <c r="K3" s="650"/>
      <c r="L3" s="650"/>
    </row>
    <row r="4" spans="10:12" ht="12.75">
      <c r="J4" s="340"/>
      <c r="K4" s="340"/>
      <c r="L4" s="340"/>
    </row>
    <row r="5" ht="12.75">
      <c r="A5" s="339" t="s">
        <v>364</v>
      </c>
    </row>
    <row r="6" ht="12.75">
      <c r="A6" s="341" t="s">
        <v>365</v>
      </c>
    </row>
    <row r="7" ht="12.75">
      <c r="A7" s="341"/>
    </row>
    <row r="8" ht="12.75">
      <c r="L8" s="339" t="s">
        <v>8</v>
      </c>
    </row>
    <row r="9" spans="1:14" s="343" customFormat="1" ht="26.25" customHeight="1">
      <c r="A9" s="405" t="s">
        <v>366</v>
      </c>
      <c r="B9" s="405" t="s">
        <v>367</v>
      </c>
      <c r="C9" s="405" t="s">
        <v>368</v>
      </c>
      <c r="D9" s="405" t="s">
        <v>369</v>
      </c>
      <c r="E9" s="405" t="s">
        <v>370</v>
      </c>
      <c r="F9" s="405" t="s">
        <v>371</v>
      </c>
      <c r="G9" s="405" t="s">
        <v>372</v>
      </c>
      <c r="H9" s="405" t="s">
        <v>373</v>
      </c>
      <c r="I9" s="405" t="s">
        <v>374</v>
      </c>
      <c r="J9" s="405" t="s">
        <v>375</v>
      </c>
      <c r="K9" s="406" t="s">
        <v>376</v>
      </c>
      <c r="L9" s="407"/>
      <c r="M9" s="408"/>
      <c r="N9" s="405" t="s">
        <v>377</v>
      </c>
    </row>
    <row r="10" spans="1:14" s="343" customFormat="1" ht="25.5">
      <c r="A10" s="405"/>
      <c r="B10" s="405"/>
      <c r="C10" s="405"/>
      <c r="D10" s="405"/>
      <c r="E10" s="405"/>
      <c r="F10" s="405"/>
      <c r="G10" s="405"/>
      <c r="H10" s="405"/>
      <c r="I10" s="405"/>
      <c r="J10" s="405"/>
      <c r="K10" s="342" t="s">
        <v>378</v>
      </c>
      <c r="L10" s="342" t="s">
        <v>379</v>
      </c>
      <c r="M10" s="342" t="s">
        <v>380</v>
      </c>
      <c r="N10" s="405"/>
    </row>
    <row r="11" spans="1:14" s="346" customFormat="1" ht="13.5">
      <c r="A11" s="344">
        <v>1</v>
      </c>
      <c r="B11" s="344">
        <v>2</v>
      </c>
      <c r="C11" s="344">
        <v>3</v>
      </c>
      <c r="D11" s="344">
        <v>4</v>
      </c>
      <c r="E11" s="345" t="s">
        <v>381</v>
      </c>
      <c r="F11" s="344">
        <v>6</v>
      </c>
      <c r="G11" s="344">
        <v>7</v>
      </c>
      <c r="H11" s="344">
        <v>8</v>
      </c>
      <c r="I11" s="344">
        <v>9</v>
      </c>
      <c r="J11" s="344">
        <v>10</v>
      </c>
      <c r="K11" s="344">
        <v>11</v>
      </c>
      <c r="L11" s="344">
        <v>12</v>
      </c>
      <c r="M11" s="344">
        <v>13</v>
      </c>
      <c r="N11" s="344">
        <v>14</v>
      </c>
    </row>
    <row r="12" spans="1:14" s="341" customFormat="1" ht="12.75">
      <c r="A12" s="489" t="s">
        <v>382</v>
      </c>
      <c r="B12" s="489" t="s">
        <v>27</v>
      </c>
      <c r="C12" s="641" t="s">
        <v>28</v>
      </c>
      <c r="D12" s="405"/>
      <c r="E12" s="489" t="s">
        <v>383</v>
      </c>
      <c r="F12" s="491" t="s">
        <v>383</v>
      </c>
      <c r="G12" s="349">
        <v>0</v>
      </c>
      <c r="H12" s="491" t="s">
        <v>383</v>
      </c>
      <c r="I12" s="354" t="s">
        <v>384</v>
      </c>
      <c r="J12" s="355">
        <f>K12+L12+M12</f>
        <v>11602760</v>
      </c>
      <c r="K12" s="355">
        <v>1100000</v>
      </c>
      <c r="L12" s="355">
        <v>10502760</v>
      </c>
      <c r="M12" s="355">
        <v>0</v>
      </c>
      <c r="N12" s="355">
        <v>0</v>
      </c>
    </row>
    <row r="13" spans="1:14" s="341" customFormat="1" ht="12.75">
      <c r="A13" s="489"/>
      <c r="B13" s="489"/>
      <c r="C13" s="641"/>
      <c r="D13" s="405"/>
      <c r="E13" s="489"/>
      <c r="F13" s="491"/>
      <c r="G13" s="197"/>
      <c r="H13" s="491"/>
      <c r="I13" s="354" t="s">
        <v>385</v>
      </c>
      <c r="J13" s="355">
        <f>K13+L13+M13</f>
        <v>-2074</v>
      </c>
      <c r="K13" s="355">
        <f>K17</f>
        <v>-2074</v>
      </c>
      <c r="L13" s="355">
        <f>L17</f>
        <v>0</v>
      </c>
      <c r="M13" s="355">
        <f>M17</f>
        <v>0</v>
      </c>
      <c r="N13" s="355">
        <f>N17</f>
        <v>0</v>
      </c>
    </row>
    <row r="14" spans="1:14" s="341" customFormat="1" ht="12.75">
      <c r="A14" s="489"/>
      <c r="B14" s="489"/>
      <c r="C14" s="641"/>
      <c r="D14" s="405"/>
      <c r="E14" s="489"/>
      <c r="F14" s="491"/>
      <c r="G14" s="492"/>
      <c r="H14" s="491"/>
      <c r="I14" s="354" t="s">
        <v>386</v>
      </c>
      <c r="J14" s="355">
        <f>K14+L14+M14</f>
        <v>11600686</v>
      </c>
      <c r="K14" s="355">
        <f>K12+K13</f>
        <v>1097926</v>
      </c>
      <c r="L14" s="355">
        <f>L12+L13</f>
        <v>10502760</v>
      </c>
      <c r="M14" s="355">
        <f>M12+M13</f>
        <v>0</v>
      </c>
      <c r="N14" s="355"/>
    </row>
    <row r="15" spans="1:14" ht="12.75">
      <c r="A15" s="356"/>
      <c r="B15" s="356"/>
      <c r="C15" s="357"/>
      <c r="D15" s="358"/>
      <c r="E15" s="356"/>
      <c r="F15" s="359"/>
      <c r="G15" s="360"/>
      <c r="H15" s="359"/>
      <c r="I15" s="361"/>
      <c r="J15" s="362"/>
      <c r="K15" s="362"/>
      <c r="L15" s="362"/>
      <c r="M15" s="362"/>
      <c r="N15" s="363"/>
    </row>
    <row r="16" spans="1:14" ht="12.75" customHeight="1">
      <c r="A16" s="643" t="s">
        <v>387</v>
      </c>
      <c r="B16" s="643" t="s">
        <v>29</v>
      </c>
      <c r="C16" s="439" t="s">
        <v>388</v>
      </c>
      <c r="D16" s="439" t="s">
        <v>389</v>
      </c>
      <c r="E16" s="643" t="s">
        <v>390</v>
      </c>
      <c r="F16" s="646">
        <v>1097926</v>
      </c>
      <c r="G16" s="646">
        <v>0</v>
      </c>
      <c r="H16" s="105">
        <v>0</v>
      </c>
      <c r="I16" s="361" t="s">
        <v>384</v>
      </c>
      <c r="J16" s="362">
        <f>K16+L16+M16</f>
        <v>1100000</v>
      </c>
      <c r="K16" s="362">
        <v>1100000</v>
      </c>
      <c r="L16" s="362">
        <v>0</v>
      </c>
      <c r="M16" s="362">
        <v>0</v>
      </c>
      <c r="N16" s="363">
        <v>0</v>
      </c>
    </row>
    <row r="17" spans="1:14" ht="12.75">
      <c r="A17" s="644"/>
      <c r="B17" s="644"/>
      <c r="C17" s="440"/>
      <c r="D17" s="440"/>
      <c r="E17" s="644"/>
      <c r="F17" s="647"/>
      <c r="G17" s="647"/>
      <c r="H17" s="634"/>
      <c r="I17" s="361" t="s">
        <v>385</v>
      </c>
      <c r="J17" s="362">
        <f>K17+L17+M17</f>
        <v>-2074</v>
      </c>
      <c r="K17" s="362">
        <v>-2074</v>
      </c>
      <c r="L17" s="362"/>
      <c r="M17" s="362"/>
      <c r="N17" s="363"/>
    </row>
    <row r="18" spans="1:14" ht="12.75">
      <c r="A18" s="645"/>
      <c r="B18" s="645"/>
      <c r="C18" s="404"/>
      <c r="D18" s="404"/>
      <c r="E18" s="645"/>
      <c r="F18" s="648"/>
      <c r="G18" s="648"/>
      <c r="H18" s="635"/>
      <c r="I18" s="361" t="s">
        <v>386</v>
      </c>
      <c r="J18" s="362">
        <f>K18+L18+M18</f>
        <v>1097926</v>
      </c>
      <c r="K18" s="362">
        <f>K16+K17</f>
        <v>1097926</v>
      </c>
      <c r="L18" s="362">
        <f>L16+L17</f>
        <v>0</v>
      </c>
      <c r="M18" s="362">
        <f>M16+M17</f>
        <v>0</v>
      </c>
      <c r="N18" s="363">
        <v>0</v>
      </c>
    </row>
    <row r="19" spans="1:14" s="340" customFormat="1" ht="12.75">
      <c r="A19" s="361"/>
      <c r="B19" s="361"/>
      <c r="C19" s="373"/>
      <c r="D19" s="373"/>
      <c r="E19" s="374"/>
      <c r="F19" s="373"/>
      <c r="G19" s="375"/>
      <c r="H19" s="373"/>
      <c r="I19" s="373"/>
      <c r="J19" s="373"/>
      <c r="K19" s="373"/>
      <c r="L19" s="373"/>
      <c r="M19" s="373"/>
      <c r="N19" s="373"/>
    </row>
    <row r="20" spans="1:14" s="341" customFormat="1" ht="12.75">
      <c r="A20" s="489" t="s">
        <v>391</v>
      </c>
      <c r="B20" s="489" t="s">
        <v>174</v>
      </c>
      <c r="C20" s="641" t="s">
        <v>41</v>
      </c>
      <c r="D20" s="405"/>
      <c r="E20" s="489" t="s">
        <v>383</v>
      </c>
      <c r="F20" s="491" t="s">
        <v>383</v>
      </c>
      <c r="G20" s="349">
        <v>15068680</v>
      </c>
      <c r="H20" s="491" t="s">
        <v>383</v>
      </c>
      <c r="I20" s="354" t="s">
        <v>384</v>
      </c>
      <c r="J20" s="355">
        <f>K20+L20+M20</f>
        <v>23002760</v>
      </c>
      <c r="K20" s="355">
        <v>12500000</v>
      </c>
      <c r="L20" s="355">
        <v>10502760</v>
      </c>
      <c r="M20" s="355">
        <v>0</v>
      </c>
      <c r="N20" s="355">
        <v>0</v>
      </c>
    </row>
    <row r="21" spans="1:14" s="341" customFormat="1" ht="12.75">
      <c r="A21" s="489"/>
      <c r="B21" s="489"/>
      <c r="C21" s="641"/>
      <c r="D21" s="405"/>
      <c r="E21" s="489"/>
      <c r="F21" s="491"/>
      <c r="G21" s="197"/>
      <c r="H21" s="491"/>
      <c r="I21" s="354" t="s">
        <v>385</v>
      </c>
      <c r="J21" s="355">
        <f>K21+L21+M21</f>
        <v>-4629915</v>
      </c>
      <c r="K21" s="355"/>
      <c r="L21" s="355">
        <v>-4629915</v>
      </c>
      <c r="M21" s="355"/>
      <c r="N21" s="355"/>
    </row>
    <row r="22" spans="1:14" s="341" customFormat="1" ht="13.5" thickBot="1">
      <c r="A22" s="639"/>
      <c r="B22" s="639"/>
      <c r="C22" s="435"/>
      <c r="D22" s="642"/>
      <c r="E22" s="639"/>
      <c r="F22" s="640"/>
      <c r="G22" s="197"/>
      <c r="H22" s="640"/>
      <c r="I22" s="380" t="s">
        <v>386</v>
      </c>
      <c r="J22" s="381">
        <f>K22+L22+M22</f>
        <v>18372845</v>
      </c>
      <c r="K22" s="381">
        <f>K20+K21</f>
        <v>12500000</v>
      </c>
      <c r="L22" s="381">
        <f>L20+L21</f>
        <v>5872845</v>
      </c>
      <c r="M22" s="381">
        <f>M20+M21</f>
        <v>0</v>
      </c>
      <c r="N22" s="381"/>
    </row>
    <row r="23" spans="1:14" ht="18.75" customHeight="1">
      <c r="A23" s="382" t="s">
        <v>392</v>
      </c>
      <c r="B23" s="383"/>
      <c r="C23" s="384"/>
      <c r="D23" s="385"/>
      <c r="E23" s="383"/>
      <c r="F23" s="386"/>
      <c r="G23" s="387"/>
      <c r="H23" s="386"/>
      <c r="I23" s="388"/>
      <c r="J23" s="389"/>
      <c r="K23" s="389"/>
      <c r="L23" s="389"/>
      <c r="M23" s="389"/>
      <c r="N23" s="390"/>
    </row>
    <row r="24" spans="1:14" ht="30" customHeight="1">
      <c r="A24" s="391" t="s">
        <v>393</v>
      </c>
      <c r="B24" s="356" t="s">
        <v>175</v>
      </c>
      <c r="C24" s="357" t="s">
        <v>394</v>
      </c>
      <c r="D24" s="357" t="s">
        <v>389</v>
      </c>
      <c r="E24" s="356" t="s">
        <v>395</v>
      </c>
      <c r="F24" s="392">
        <v>39030240</v>
      </c>
      <c r="G24" s="392">
        <v>8743780</v>
      </c>
      <c r="H24" s="393">
        <v>22.4</v>
      </c>
      <c r="I24" s="361"/>
      <c r="J24" s="362">
        <f>K24+L24+M24</f>
        <v>8128760</v>
      </c>
      <c r="K24" s="362">
        <v>0</v>
      </c>
      <c r="L24" s="362">
        <v>8128760</v>
      </c>
      <c r="M24" s="362">
        <v>0</v>
      </c>
      <c r="N24" s="394">
        <v>0</v>
      </c>
    </row>
    <row r="25" spans="1:14" ht="12.75">
      <c r="A25" s="395"/>
      <c r="B25" s="370"/>
      <c r="C25" s="371"/>
      <c r="D25" s="371"/>
      <c r="E25" s="370"/>
      <c r="F25" s="360"/>
      <c r="G25" s="360"/>
      <c r="H25" s="396"/>
      <c r="I25" s="397"/>
      <c r="J25" s="398">
        <f>K25+L25+M25</f>
        <v>0</v>
      </c>
      <c r="K25" s="398"/>
      <c r="L25" s="398"/>
      <c r="M25" s="398"/>
      <c r="N25" s="399"/>
    </row>
    <row r="26" spans="1:14" ht="59.25" customHeight="1">
      <c r="A26" s="400" t="s">
        <v>396</v>
      </c>
      <c r="B26" s="364" t="s">
        <v>175</v>
      </c>
      <c r="C26" s="401" t="s">
        <v>397</v>
      </c>
      <c r="D26" s="365" t="s">
        <v>389</v>
      </c>
      <c r="E26" s="364" t="s">
        <v>395</v>
      </c>
      <c r="F26" s="402">
        <v>0</v>
      </c>
      <c r="G26" s="366">
        <v>0</v>
      </c>
      <c r="H26" s="402">
        <v>0</v>
      </c>
      <c r="I26" s="403"/>
      <c r="J26" s="409">
        <f>K26+L26+M26</f>
        <v>12500000</v>
      </c>
      <c r="K26" s="409">
        <v>12500000</v>
      </c>
      <c r="L26" s="409">
        <v>0</v>
      </c>
      <c r="M26" s="409">
        <v>0</v>
      </c>
      <c r="N26" s="410">
        <v>0</v>
      </c>
    </row>
    <row r="27" spans="1:14" ht="16.5" customHeight="1">
      <c r="A27" s="411" t="s">
        <v>398</v>
      </c>
      <c r="B27" s="412"/>
      <c r="C27" s="413"/>
      <c r="D27" s="413"/>
      <c r="E27" s="412"/>
      <c r="F27" s="414"/>
      <c r="G27" s="414"/>
      <c r="H27" s="415"/>
      <c r="I27" s="416"/>
      <c r="J27" s="417"/>
      <c r="K27" s="417"/>
      <c r="L27" s="417"/>
      <c r="M27" s="417"/>
      <c r="N27" s="418"/>
    </row>
    <row r="28" spans="1:14" ht="33" customHeight="1">
      <c r="A28" s="391" t="s">
        <v>399</v>
      </c>
      <c r="B28" s="356" t="s">
        <v>175</v>
      </c>
      <c r="C28" s="357" t="s">
        <v>394</v>
      </c>
      <c r="D28" s="357" t="s">
        <v>389</v>
      </c>
      <c r="E28" s="356" t="s">
        <v>395</v>
      </c>
      <c r="F28" s="392">
        <v>39030240</v>
      </c>
      <c r="G28" s="392">
        <v>8743780</v>
      </c>
      <c r="H28" s="393">
        <v>22.4</v>
      </c>
      <c r="I28" s="361"/>
      <c r="J28" s="362">
        <f>K28+L28+M28</f>
        <v>15998845</v>
      </c>
      <c r="K28" s="362">
        <v>12500000</v>
      </c>
      <c r="L28" s="362">
        <v>3498845</v>
      </c>
      <c r="M28" s="362">
        <v>0</v>
      </c>
      <c r="N28" s="394">
        <v>0</v>
      </c>
    </row>
    <row r="29" spans="1:14" s="427" customFormat="1" ht="13.5" thickBot="1">
      <c r="A29" s="419"/>
      <c r="B29" s="420"/>
      <c r="C29" s="421" t="s">
        <v>400</v>
      </c>
      <c r="D29" s="421"/>
      <c r="E29" s="420"/>
      <c r="F29" s="422"/>
      <c r="G29" s="422"/>
      <c r="H29" s="423"/>
      <c r="I29" s="424"/>
      <c r="J29" s="425">
        <f>K29+L29+M29</f>
        <v>12500000</v>
      </c>
      <c r="K29" s="425">
        <v>12500000</v>
      </c>
      <c r="L29" s="425"/>
      <c r="M29" s="425"/>
      <c r="N29" s="426"/>
    </row>
    <row r="30" spans="1:14" ht="12.75">
      <c r="A30" s="370"/>
      <c r="B30" s="370"/>
      <c r="C30" s="371"/>
      <c r="D30" s="371"/>
      <c r="E30" s="370"/>
      <c r="F30" s="398"/>
      <c r="G30" s="398"/>
      <c r="H30" s="398"/>
      <c r="I30" s="397"/>
      <c r="J30" s="398"/>
      <c r="K30" s="398"/>
      <c r="L30" s="398"/>
      <c r="M30" s="398"/>
      <c r="N30" s="428"/>
    </row>
    <row r="31" spans="1:14" s="341" customFormat="1" ht="12.75">
      <c r="A31" s="489" t="s">
        <v>401</v>
      </c>
      <c r="B31" s="489" t="s">
        <v>204</v>
      </c>
      <c r="C31" s="435" t="s">
        <v>56</v>
      </c>
      <c r="D31" s="435"/>
      <c r="E31" s="489" t="s">
        <v>383</v>
      </c>
      <c r="F31" s="491" t="s">
        <v>383</v>
      </c>
      <c r="G31" s="493">
        <v>0</v>
      </c>
      <c r="H31" s="491" t="s">
        <v>383</v>
      </c>
      <c r="I31" s="354" t="s">
        <v>384</v>
      </c>
      <c r="J31" s="355">
        <f>K31+L31+M31</f>
        <v>393784</v>
      </c>
      <c r="K31" s="355">
        <v>4330</v>
      </c>
      <c r="L31" s="355">
        <v>350427</v>
      </c>
      <c r="M31" s="355">
        <v>39027</v>
      </c>
      <c r="N31" s="430">
        <v>0</v>
      </c>
    </row>
    <row r="32" spans="1:14" s="341" customFormat="1" ht="12.75">
      <c r="A32" s="489"/>
      <c r="B32" s="489"/>
      <c r="C32" s="468"/>
      <c r="D32" s="468"/>
      <c r="E32" s="489"/>
      <c r="F32" s="491"/>
      <c r="G32" s="493"/>
      <c r="H32" s="491"/>
      <c r="I32" s="354" t="s">
        <v>385</v>
      </c>
      <c r="J32" s="355">
        <f>K32+L32+M32</f>
        <v>-9051</v>
      </c>
      <c r="K32" s="355">
        <f>K36+K40</f>
        <v>0</v>
      </c>
      <c r="L32" s="355">
        <f>L36+L40</f>
        <v>-2262</v>
      </c>
      <c r="M32" s="355">
        <f>M36+M40</f>
        <v>-6789</v>
      </c>
      <c r="N32" s="355">
        <f>N36+N40</f>
        <v>0</v>
      </c>
    </row>
    <row r="33" spans="1:14" s="341" customFormat="1" ht="12.75">
      <c r="A33" s="489"/>
      <c r="B33" s="489"/>
      <c r="C33" s="469"/>
      <c r="D33" s="469"/>
      <c r="E33" s="489"/>
      <c r="F33" s="491"/>
      <c r="G33" s="493"/>
      <c r="H33" s="491"/>
      <c r="I33" s="354" t="s">
        <v>386</v>
      </c>
      <c r="J33" s="355">
        <f>K33+L33+M33</f>
        <v>384733</v>
      </c>
      <c r="K33" s="355">
        <f>K31+K32</f>
        <v>4330</v>
      </c>
      <c r="L33" s="355">
        <f>L31+L32</f>
        <v>348165</v>
      </c>
      <c r="M33" s="355">
        <f>M31+M32</f>
        <v>32238</v>
      </c>
      <c r="N33" s="355">
        <f>N31+N32</f>
        <v>0</v>
      </c>
    </row>
    <row r="34" spans="1:14" ht="16.5" customHeight="1">
      <c r="A34" s="356"/>
      <c r="B34" s="356"/>
      <c r="C34" s="371"/>
      <c r="D34" s="371"/>
      <c r="E34" s="356"/>
      <c r="F34" s="392"/>
      <c r="G34" s="392"/>
      <c r="H34" s="433"/>
      <c r="I34" s="361"/>
      <c r="J34" s="362"/>
      <c r="K34" s="362"/>
      <c r="L34" s="362"/>
      <c r="M34" s="362"/>
      <c r="N34" s="363"/>
    </row>
    <row r="35" spans="1:14" ht="12.75">
      <c r="A35" s="436" t="s">
        <v>402</v>
      </c>
      <c r="B35" s="436" t="s">
        <v>222</v>
      </c>
      <c r="C35" s="439" t="s">
        <v>403</v>
      </c>
      <c r="D35" s="439" t="s">
        <v>404</v>
      </c>
      <c r="E35" s="436" t="s">
        <v>390</v>
      </c>
      <c r="F35" s="437">
        <v>12055</v>
      </c>
      <c r="G35" s="437">
        <v>0</v>
      </c>
      <c r="H35" s="105">
        <v>0</v>
      </c>
      <c r="I35" s="361" t="s">
        <v>384</v>
      </c>
      <c r="J35" s="362">
        <f>K35+L35+M35</f>
        <v>15000</v>
      </c>
      <c r="K35" s="362">
        <v>1200</v>
      </c>
      <c r="L35" s="362">
        <v>4550</v>
      </c>
      <c r="M35" s="362">
        <v>9250</v>
      </c>
      <c r="N35" s="363"/>
    </row>
    <row r="36" spans="1:14" ht="12.75">
      <c r="A36" s="436"/>
      <c r="B36" s="436"/>
      <c r="C36" s="440"/>
      <c r="D36" s="440"/>
      <c r="E36" s="436"/>
      <c r="F36" s="437"/>
      <c r="G36" s="437"/>
      <c r="H36" s="634"/>
      <c r="I36" s="361" t="s">
        <v>385</v>
      </c>
      <c r="J36" s="362">
        <f>K36+L36+M36</f>
        <v>-2945</v>
      </c>
      <c r="K36" s="362"/>
      <c r="L36" s="362">
        <v>-736</v>
      </c>
      <c r="M36" s="362">
        <v>-2209</v>
      </c>
      <c r="N36" s="363"/>
    </row>
    <row r="37" spans="1:14" ht="12.75">
      <c r="A37" s="436"/>
      <c r="B37" s="436"/>
      <c r="C37" s="404"/>
      <c r="D37" s="404"/>
      <c r="E37" s="436"/>
      <c r="F37" s="437"/>
      <c r="G37" s="437"/>
      <c r="H37" s="635"/>
      <c r="I37" s="361" t="s">
        <v>386</v>
      </c>
      <c r="J37" s="362">
        <f>K37+L37+M37</f>
        <v>12055</v>
      </c>
      <c r="K37" s="362">
        <f>K35+K36</f>
        <v>1200</v>
      </c>
      <c r="L37" s="362">
        <f>L35+L36</f>
        <v>3814</v>
      </c>
      <c r="M37" s="362">
        <f>M35+M36</f>
        <v>7041</v>
      </c>
      <c r="N37" s="362">
        <f>N35+N36</f>
        <v>0</v>
      </c>
    </row>
    <row r="38" spans="1:14" ht="18" customHeight="1">
      <c r="A38" s="356"/>
      <c r="B38" s="356"/>
      <c r="C38" s="371"/>
      <c r="D38" s="371"/>
      <c r="E38" s="356"/>
      <c r="F38" s="359"/>
      <c r="G38" s="392"/>
      <c r="H38" s="359"/>
      <c r="I38" s="361"/>
      <c r="J38" s="362"/>
      <c r="K38" s="362"/>
      <c r="L38" s="362"/>
      <c r="M38" s="362"/>
      <c r="N38" s="362"/>
    </row>
    <row r="39" spans="1:14" ht="12.75">
      <c r="A39" s="436" t="s">
        <v>405</v>
      </c>
      <c r="B39" s="436" t="s">
        <v>222</v>
      </c>
      <c r="C39" s="439" t="s">
        <v>403</v>
      </c>
      <c r="D39" s="439" t="s">
        <v>389</v>
      </c>
      <c r="E39" s="436" t="s">
        <v>390</v>
      </c>
      <c r="F39" s="437">
        <v>21578</v>
      </c>
      <c r="G39" s="437">
        <v>0</v>
      </c>
      <c r="H39" s="105">
        <v>0</v>
      </c>
      <c r="I39" s="361" t="s">
        <v>384</v>
      </c>
      <c r="J39" s="362">
        <f>K39+L39+M39</f>
        <v>27684</v>
      </c>
      <c r="K39" s="362">
        <v>1630</v>
      </c>
      <c r="L39" s="362">
        <v>9402</v>
      </c>
      <c r="M39" s="362">
        <v>16652</v>
      </c>
      <c r="N39" s="363">
        <v>0</v>
      </c>
    </row>
    <row r="40" spans="1:14" ht="12.75">
      <c r="A40" s="436"/>
      <c r="B40" s="436"/>
      <c r="C40" s="440"/>
      <c r="D40" s="440"/>
      <c r="E40" s="436"/>
      <c r="F40" s="437"/>
      <c r="G40" s="437"/>
      <c r="H40" s="634"/>
      <c r="I40" s="361" t="s">
        <v>385</v>
      </c>
      <c r="J40" s="362">
        <f>K40+L40+M40</f>
        <v>-6106</v>
      </c>
      <c r="K40" s="362"/>
      <c r="L40" s="362">
        <v>-1526</v>
      </c>
      <c r="M40" s="362">
        <v>-4580</v>
      </c>
      <c r="N40" s="363"/>
    </row>
    <row r="41" spans="1:14" ht="12.75">
      <c r="A41" s="436"/>
      <c r="B41" s="436"/>
      <c r="C41" s="404"/>
      <c r="D41" s="404"/>
      <c r="E41" s="436"/>
      <c r="F41" s="437"/>
      <c r="G41" s="437"/>
      <c r="H41" s="635"/>
      <c r="I41" s="361" t="s">
        <v>386</v>
      </c>
      <c r="J41" s="362">
        <f>K41+L41+M41</f>
        <v>21578</v>
      </c>
      <c r="K41" s="362">
        <f>K39+K40</f>
        <v>1630</v>
      </c>
      <c r="L41" s="362">
        <f>L39+L40</f>
        <v>7876</v>
      </c>
      <c r="M41" s="362">
        <f>M39+M40</f>
        <v>12072</v>
      </c>
      <c r="N41" s="362">
        <f>N39+N40</f>
        <v>0</v>
      </c>
    </row>
    <row r="42" spans="1:14" ht="12.75">
      <c r="A42" s="356"/>
      <c r="B42" s="356"/>
      <c r="C42" s="371"/>
      <c r="D42" s="371"/>
      <c r="E42" s="356"/>
      <c r="F42" s="392"/>
      <c r="G42" s="392"/>
      <c r="H42" s="372"/>
      <c r="I42" s="361"/>
      <c r="J42" s="362"/>
      <c r="K42" s="362"/>
      <c r="L42" s="362"/>
      <c r="M42" s="362"/>
      <c r="N42" s="362"/>
    </row>
    <row r="43" spans="1:14" s="341" customFormat="1" ht="12.75">
      <c r="A43" s="489" t="s">
        <v>406</v>
      </c>
      <c r="B43" s="489" t="s">
        <v>80</v>
      </c>
      <c r="C43" s="435" t="s">
        <v>81</v>
      </c>
      <c r="D43" s="435"/>
      <c r="E43" s="489" t="s">
        <v>383</v>
      </c>
      <c r="F43" s="491" t="s">
        <v>383</v>
      </c>
      <c r="G43" s="493">
        <v>2166995</v>
      </c>
      <c r="H43" s="491" t="s">
        <v>383</v>
      </c>
      <c r="I43" s="354" t="s">
        <v>384</v>
      </c>
      <c r="J43" s="355">
        <f>K43+L43+M43</f>
        <v>1839000</v>
      </c>
      <c r="K43" s="355">
        <v>1317000</v>
      </c>
      <c r="L43" s="355">
        <v>522000</v>
      </c>
      <c r="M43" s="355">
        <v>0</v>
      </c>
      <c r="N43" s="430">
        <v>329046</v>
      </c>
    </row>
    <row r="44" spans="1:14" s="341" customFormat="1" ht="12.75">
      <c r="A44" s="489"/>
      <c r="B44" s="489"/>
      <c r="C44" s="468"/>
      <c r="D44" s="468"/>
      <c r="E44" s="489"/>
      <c r="F44" s="491"/>
      <c r="G44" s="493"/>
      <c r="H44" s="491"/>
      <c r="I44" s="354" t="s">
        <v>385</v>
      </c>
      <c r="J44" s="355">
        <f>K44+L44+M44</f>
        <v>-25314</v>
      </c>
      <c r="K44" s="355">
        <f>K48</f>
        <v>-11298</v>
      </c>
      <c r="L44" s="355">
        <f>L48</f>
        <v>-14016</v>
      </c>
      <c r="M44" s="355">
        <f>M48</f>
        <v>0</v>
      </c>
      <c r="N44" s="355">
        <f>N48</f>
        <v>0</v>
      </c>
    </row>
    <row r="45" spans="1:14" s="341" customFormat="1" ht="12.75">
      <c r="A45" s="489"/>
      <c r="B45" s="489"/>
      <c r="C45" s="469"/>
      <c r="D45" s="469"/>
      <c r="E45" s="489"/>
      <c r="F45" s="491"/>
      <c r="G45" s="493"/>
      <c r="H45" s="491"/>
      <c r="I45" s="354" t="s">
        <v>386</v>
      </c>
      <c r="J45" s="355">
        <f>K45+L45+M45</f>
        <v>1813686</v>
      </c>
      <c r="K45" s="355">
        <f>K43+K44</f>
        <v>1305702</v>
      </c>
      <c r="L45" s="355">
        <f>L43+L44</f>
        <v>507984</v>
      </c>
      <c r="M45" s="355">
        <f>M43+M44</f>
        <v>0</v>
      </c>
      <c r="N45" s="355">
        <f>N43+N44</f>
        <v>329046</v>
      </c>
    </row>
    <row r="46" spans="1:14" ht="17.25" customHeight="1">
      <c r="A46" s="356"/>
      <c r="B46" s="356"/>
      <c r="C46" s="371"/>
      <c r="D46" s="371"/>
      <c r="E46" s="356"/>
      <c r="F46" s="359"/>
      <c r="G46" s="392"/>
      <c r="H46" s="359"/>
      <c r="I46" s="361"/>
      <c r="J46" s="362"/>
      <c r="K46" s="362"/>
      <c r="L46" s="362"/>
      <c r="M46" s="362"/>
      <c r="N46" s="362"/>
    </row>
    <row r="47" spans="1:14" ht="12.75">
      <c r="A47" s="436" t="s">
        <v>407</v>
      </c>
      <c r="B47" s="436" t="s">
        <v>84</v>
      </c>
      <c r="C47" s="439" t="s">
        <v>408</v>
      </c>
      <c r="D47" s="439" t="s">
        <v>389</v>
      </c>
      <c r="E47" s="436" t="s">
        <v>409</v>
      </c>
      <c r="F47" s="437">
        <v>2400000</v>
      </c>
      <c r="G47" s="437">
        <v>2166995</v>
      </c>
      <c r="H47" s="105">
        <v>90.29</v>
      </c>
      <c r="I47" s="361" t="s">
        <v>384</v>
      </c>
      <c r="J47" s="362">
        <f>K47+L47+M47</f>
        <v>116000</v>
      </c>
      <c r="K47" s="362">
        <v>94000</v>
      </c>
      <c r="L47" s="362">
        <v>22000</v>
      </c>
      <c r="M47" s="362">
        <v>0</v>
      </c>
      <c r="N47" s="363">
        <v>0</v>
      </c>
    </row>
    <row r="48" spans="1:14" ht="12.75">
      <c r="A48" s="436"/>
      <c r="B48" s="436"/>
      <c r="C48" s="440"/>
      <c r="D48" s="440"/>
      <c r="E48" s="436"/>
      <c r="F48" s="437"/>
      <c r="G48" s="437"/>
      <c r="H48" s="634"/>
      <c r="I48" s="361" t="s">
        <v>385</v>
      </c>
      <c r="J48" s="362">
        <f>K48+L48+M48</f>
        <v>-25314</v>
      </c>
      <c r="K48" s="362">
        <v>-11298</v>
      </c>
      <c r="L48" s="362">
        <v>-14016</v>
      </c>
      <c r="M48" s="362"/>
      <c r="N48" s="363"/>
    </row>
    <row r="49" spans="1:14" ht="12.75">
      <c r="A49" s="436"/>
      <c r="B49" s="436"/>
      <c r="C49" s="404"/>
      <c r="D49" s="404"/>
      <c r="E49" s="436"/>
      <c r="F49" s="437"/>
      <c r="G49" s="437"/>
      <c r="H49" s="635"/>
      <c r="I49" s="361" t="s">
        <v>386</v>
      </c>
      <c r="J49" s="362">
        <f>K49+L49+M49</f>
        <v>90686</v>
      </c>
      <c r="K49" s="362">
        <f>K47+K48</f>
        <v>82702</v>
      </c>
      <c r="L49" s="362">
        <f>L47+L48</f>
        <v>7984</v>
      </c>
      <c r="M49" s="362">
        <f>M47+M48</f>
        <v>0</v>
      </c>
      <c r="N49" s="362">
        <f>N47+N48</f>
        <v>0</v>
      </c>
    </row>
    <row r="50" spans="1:14" ht="12.75">
      <c r="A50" s="356"/>
      <c r="B50" s="356"/>
      <c r="C50" s="371"/>
      <c r="D50" s="371"/>
      <c r="E50" s="356"/>
      <c r="F50" s="392"/>
      <c r="G50" s="392"/>
      <c r="H50" s="372"/>
      <c r="I50" s="361"/>
      <c r="J50" s="362"/>
      <c r="K50" s="362"/>
      <c r="L50" s="362"/>
      <c r="M50" s="362"/>
      <c r="N50" s="362"/>
    </row>
    <row r="51" spans="1:14" s="341" customFormat="1" ht="12.75">
      <c r="A51" s="489" t="s">
        <v>410</v>
      </c>
      <c r="B51" s="489" t="s">
        <v>95</v>
      </c>
      <c r="C51" s="435" t="s">
        <v>96</v>
      </c>
      <c r="D51" s="435"/>
      <c r="E51" s="489" t="s">
        <v>383</v>
      </c>
      <c r="F51" s="491" t="s">
        <v>383</v>
      </c>
      <c r="G51" s="493">
        <v>74055158</v>
      </c>
      <c r="H51" s="491" t="s">
        <v>383</v>
      </c>
      <c r="I51" s="354" t="s">
        <v>384</v>
      </c>
      <c r="J51" s="355">
        <f>K51+L51+M51</f>
        <v>26551737</v>
      </c>
      <c r="K51" s="355">
        <v>15810000</v>
      </c>
      <c r="L51" s="355">
        <v>10741737</v>
      </c>
      <c r="M51" s="355">
        <v>0</v>
      </c>
      <c r="N51" s="430">
        <v>0</v>
      </c>
    </row>
    <row r="52" spans="1:14" s="341" customFormat="1" ht="12.75">
      <c r="A52" s="489"/>
      <c r="B52" s="489"/>
      <c r="C52" s="468"/>
      <c r="D52" s="468"/>
      <c r="E52" s="489"/>
      <c r="F52" s="491"/>
      <c r="G52" s="493"/>
      <c r="H52" s="491"/>
      <c r="I52" s="354" t="s">
        <v>385</v>
      </c>
      <c r="J52" s="355">
        <f>K52+L52+M52</f>
        <v>-1675716</v>
      </c>
      <c r="K52" s="355">
        <f>K65</f>
        <v>0</v>
      </c>
      <c r="L52" s="355">
        <f>L65</f>
        <v>-1675716</v>
      </c>
      <c r="M52" s="355">
        <f>M65</f>
        <v>0</v>
      </c>
      <c r="N52" s="355">
        <f>N65</f>
        <v>0</v>
      </c>
    </row>
    <row r="53" spans="1:14" s="341" customFormat="1" ht="12.75">
      <c r="A53" s="489"/>
      <c r="B53" s="489"/>
      <c r="C53" s="469"/>
      <c r="D53" s="469"/>
      <c r="E53" s="489"/>
      <c r="F53" s="491"/>
      <c r="G53" s="493"/>
      <c r="H53" s="491"/>
      <c r="I53" s="354" t="s">
        <v>386</v>
      </c>
      <c r="J53" s="355">
        <f>K53+L53+M53</f>
        <v>24876021</v>
      </c>
      <c r="K53" s="355">
        <f>K51+K52</f>
        <v>15810000</v>
      </c>
      <c r="L53" s="355">
        <f>L51+L52</f>
        <v>9066021</v>
      </c>
      <c r="M53" s="355">
        <f>M51+M52</f>
        <v>0</v>
      </c>
      <c r="N53" s="355">
        <f>N51+N52</f>
        <v>0</v>
      </c>
    </row>
    <row r="54" spans="1:14" s="341" customFormat="1" ht="13.5" thickBot="1">
      <c r="A54" s="376"/>
      <c r="B54" s="376"/>
      <c r="C54" s="431"/>
      <c r="D54" s="431"/>
      <c r="E54" s="376"/>
      <c r="F54" s="379"/>
      <c r="G54" s="353"/>
      <c r="H54" s="379"/>
      <c r="I54" s="380"/>
      <c r="J54" s="381"/>
      <c r="K54" s="381"/>
      <c r="L54" s="381"/>
      <c r="M54" s="381"/>
      <c r="N54" s="381"/>
    </row>
    <row r="55" spans="1:14" s="341" customFormat="1" ht="15.75">
      <c r="A55" s="382" t="s">
        <v>392</v>
      </c>
      <c r="B55" s="441"/>
      <c r="C55" s="442"/>
      <c r="D55" s="442"/>
      <c r="E55" s="441"/>
      <c r="F55" s="443"/>
      <c r="G55" s="444"/>
      <c r="H55" s="443"/>
      <c r="I55" s="445"/>
      <c r="J55" s="446"/>
      <c r="K55" s="446"/>
      <c r="L55" s="446"/>
      <c r="M55" s="446"/>
      <c r="N55" s="447"/>
    </row>
    <row r="56" spans="1:14" ht="38.25">
      <c r="A56" s="395" t="s">
        <v>411</v>
      </c>
      <c r="B56" s="370" t="s">
        <v>258</v>
      </c>
      <c r="C56" s="371" t="s">
        <v>412</v>
      </c>
      <c r="D56" s="371" t="s">
        <v>413</v>
      </c>
      <c r="E56" s="370" t="s">
        <v>390</v>
      </c>
      <c r="F56" s="360">
        <v>54000</v>
      </c>
      <c r="G56" s="360">
        <v>0</v>
      </c>
      <c r="H56" s="448">
        <v>0</v>
      </c>
      <c r="I56" s="397"/>
      <c r="J56" s="398">
        <f>K56+L56+M56</f>
        <v>54000</v>
      </c>
      <c r="K56" s="398">
        <v>0</v>
      </c>
      <c r="L56" s="398">
        <v>54000</v>
      </c>
      <c r="M56" s="398">
        <v>0</v>
      </c>
      <c r="N56" s="449">
        <v>0</v>
      </c>
    </row>
    <row r="57" spans="1:14" ht="12.75">
      <c r="A57" s="450"/>
      <c r="B57" s="451"/>
      <c r="C57" s="452"/>
      <c r="D57" s="452"/>
      <c r="E57" s="451"/>
      <c r="F57" s="453"/>
      <c r="G57" s="453"/>
      <c r="H57" s="454"/>
      <c r="I57" s="455"/>
      <c r="J57" s="456"/>
      <c r="K57" s="456"/>
      <c r="L57" s="456"/>
      <c r="M57" s="456"/>
      <c r="N57" s="457"/>
    </row>
    <row r="58" spans="1:14" ht="38.25">
      <c r="A58" s="391" t="s">
        <v>414</v>
      </c>
      <c r="B58" s="356" t="s">
        <v>258</v>
      </c>
      <c r="C58" s="371" t="s">
        <v>412</v>
      </c>
      <c r="D58" s="357" t="s">
        <v>415</v>
      </c>
      <c r="E58" s="356" t="s">
        <v>390</v>
      </c>
      <c r="F58" s="392">
        <v>85000</v>
      </c>
      <c r="G58" s="392">
        <v>0</v>
      </c>
      <c r="H58" s="359">
        <v>0</v>
      </c>
      <c r="I58" s="361"/>
      <c r="J58" s="362">
        <f>K58+L58+M58</f>
        <v>85000</v>
      </c>
      <c r="K58" s="362">
        <v>0</v>
      </c>
      <c r="L58" s="362">
        <v>85000</v>
      </c>
      <c r="M58" s="362">
        <v>0</v>
      </c>
      <c r="N58" s="458">
        <v>0</v>
      </c>
    </row>
    <row r="59" spans="1:14" ht="18.75" customHeight="1">
      <c r="A59" s="636" t="s">
        <v>398</v>
      </c>
      <c r="B59" s="637"/>
      <c r="C59" s="637"/>
      <c r="D59" s="637"/>
      <c r="E59" s="637"/>
      <c r="F59" s="637"/>
      <c r="G59" s="637"/>
      <c r="H59" s="637"/>
      <c r="I59" s="637"/>
      <c r="J59" s="637"/>
      <c r="K59" s="637"/>
      <c r="L59" s="637"/>
      <c r="M59" s="637"/>
      <c r="N59" s="638"/>
    </row>
    <row r="60" spans="1:14" ht="38.25">
      <c r="A60" s="400" t="s">
        <v>416</v>
      </c>
      <c r="B60" s="364" t="s">
        <v>262</v>
      </c>
      <c r="C60" s="368" t="s">
        <v>412</v>
      </c>
      <c r="D60" s="368" t="s">
        <v>413</v>
      </c>
      <c r="E60" s="367" t="s">
        <v>390</v>
      </c>
      <c r="F60" s="369">
        <v>54000</v>
      </c>
      <c r="G60" s="369">
        <v>0</v>
      </c>
      <c r="H60" s="459">
        <v>0</v>
      </c>
      <c r="I60" s="460"/>
      <c r="J60" s="461">
        <f>K60+L60+M60</f>
        <v>54000</v>
      </c>
      <c r="K60" s="461">
        <v>0</v>
      </c>
      <c r="L60" s="461">
        <v>54000</v>
      </c>
      <c r="M60" s="461">
        <v>0</v>
      </c>
      <c r="N60" s="462">
        <v>0</v>
      </c>
    </row>
    <row r="61" spans="1:14" ht="12.75">
      <c r="A61" s="463"/>
      <c r="B61" s="412"/>
      <c r="C61" s="413"/>
      <c r="D61" s="413"/>
      <c r="E61" s="412"/>
      <c r="F61" s="414"/>
      <c r="G61" s="414"/>
      <c r="H61" s="464"/>
      <c r="I61" s="416"/>
      <c r="J61" s="417"/>
      <c r="K61" s="417"/>
      <c r="L61" s="417"/>
      <c r="M61" s="417"/>
      <c r="N61" s="465"/>
    </row>
    <row r="62" spans="1:14" ht="39" thickBot="1">
      <c r="A62" s="466" t="s">
        <v>417</v>
      </c>
      <c r="B62" s="470" t="s">
        <v>262</v>
      </c>
      <c r="C62" s="471" t="s">
        <v>412</v>
      </c>
      <c r="D62" s="472" t="s">
        <v>415</v>
      </c>
      <c r="E62" s="470" t="s">
        <v>390</v>
      </c>
      <c r="F62" s="473">
        <v>85000</v>
      </c>
      <c r="G62" s="473">
        <v>0</v>
      </c>
      <c r="H62" s="474">
        <v>0</v>
      </c>
      <c r="I62" s="475"/>
      <c r="J62" s="476">
        <f>K62+L62+M62</f>
        <v>85000</v>
      </c>
      <c r="K62" s="476">
        <v>0</v>
      </c>
      <c r="L62" s="476">
        <v>85000</v>
      </c>
      <c r="M62" s="476">
        <v>0</v>
      </c>
      <c r="N62" s="477">
        <v>0</v>
      </c>
    </row>
    <row r="63" spans="1:14" ht="12.75">
      <c r="A63" s="370"/>
      <c r="B63" s="370"/>
      <c r="C63" s="371"/>
      <c r="D63" s="371"/>
      <c r="E63" s="370"/>
      <c r="F63" s="448"/>
      <c r="G63" s="360"/>
      <c r="H63" s="448"/>
      <c r="I63" s="397"/>
      <c r="J63" s="398"/>
      <c r="K63" s="398"/>
      <c r="L63" s="398"/>
      <c r="M63" s="398"/>
      <c r="N63" s="398"/>
    </row>
    <row r="64" spans="1:14" ht="12.75">
      <c r="A64" s="436" t="s">
        <v>418</v>
      </c>
      <c r="B64" s="436" t="s">
        <v>267</v>
      </c>
      <c r="C64" s="439" t="s">
        <v>419</v>
      </c>
      <c r="D64" s="439" t="s">
        <v>420</v>
      </c>
      <c r="E64" s="436" t="s">
        <v>390</v>
      </c>
      <c r="F64" s="437">
        <v>1674716</v>
      </c>
      <c r="G64" s="437">
        <v>0</v>
      </c>
      <c r="H64" s="105">
        <v>0</v>
      </c>
      <c r="I64" s="361" t="s">
        <v>384</v>
      </c>
      <c r="J64" s="362">
        <f>K64+L64+M64</f>
        <v>1675716</v>
      </c>
      <c r="K64" s="362">
        <v>0</v>
      </c>
      <c r="L64" s="362">
        <v>1675716</v>
      </c>
      <c r="M64" s="362">
        <v>0</v>
      </c>
      <c r="N64" s="363">
        <v>0</v>
      </c>
    </row>
    <row r="65" spans="1:14" ht="12.75">
      <c r="A65" s="436"/>
      <c r="B65" s="436"/>
      <c r="C65" s="440"/>
      <c r="D65" s="440"/>
      <c r="E65" s="436"/>
      <c r="F65" s="437"/>
      <c r="G65" s="437"/>
      <c r="H65" s="634"/>
      <c r="I65" s="361" t="s">
        <v>385</v>
      </c>
      <c r="J65" s="362">
        <f>K65+L65+M65</f>
        <v>-1675716</v>
      </c>
      <c r="K65" s="362"/>
      <c r="L65" s="362">
        <v>-1675716</v>
      </c>
      <c r="M65" s="362"/>
      <c r="N65" s="363"/>
    </row>
    <row r="66" spans="1:14" ht="12.75">
      <c r="A66" s="436"/>
      <c r="B66" s="436"/>
      <c r="C66" s="404"/>
      <c r="D66" s="404"/>
      <c r="E66" s="436"/>
      <c r="F66" s="437"/>
      <c r="G66" s="437"/>
      <c r="H66" s="635"/>
      <c r="I66" s="361" t="s">
        <v>386</v>
      </c>
      <c r="J66" s="362">
        <f>K66+L66+M66</f>
        <v>0</v>
      </c>
      <c r="K66" s="362">
        <f>K64+K65</f>
        <v>0</v>
      </c>
      <c r="L66" s="362">
        <f>L64+L65</f>
        <v>0</v>
      </c>
      <c r="M66" s="362">
        <f>M64+M65</f>
        <v>0</v>
      </c>
      <c r="N66" s="362">
        <f>N64+N65</f>
        <v>0</v>
      </c>
    </row>
    <row r="67" spans="1:14" ht="12.75">
      <c r="A67" s="356"/>
      <c r="B67" s="356"/>
      <c r="C67" s="371"/>
      <c r="D67" s="371"/>
      <c r="E67" s="356"/>
      <c r="F67" s="392"/>
      <c r="G67" s="392"/>
      <c r="H67" s="372"/>
      <c r="I67" s="361"/>
      <c r="J67" s="362"/>
      <c r="K67" s="362"/>
      <c r="L67" s="362"/>
      <c r="M67" s="362"/>
      <c r="N67" s="362"/>
    </row>
    <row r="68" spans="1:14" s="341" customFormat="1" ht="12.75">
      <c r="A68" s="489" t="s">
        <v>421</v>
      </c>
      <c r="B68" s="489" t="s">
        <v>103</v>
      </c>
      <c r="C68" s="435" t="s">
        <v>104</v>
      </c>
      <c r="D68" s="435"/>
      <c r="E68" s="489" t="s">
        <v>383</v>
      </c>
      <c r="F68" s="491" t="s">
        <v>383</v>
      </c>
      <c r="G68" s="493">
        <v>0</v>
      </c>
      <c r="H68" s="491" t="s">
        <v>383</v>
      </c>
      <c r="I68" s="354" t="s">
        <v>384</v>
      </c>
      <c r="J68" s="355">
        <f>K68+L68+M68</f>
        <v>793</v>
      </c>
      <c r="K68" s="355">
        <v>0</v>
      </c>
      <c r="L68" s="355">
        <v>793</v>
      </c>
      <c r="M68" s="355">
        <v>0</v>
      </c>
      <c r="N68" s="430">
        <v>0</v>
      </c>
    </row>
    <row r="69" spans="1:14" s="341" customFormat="1" ht="12.75">
      <c r="A69" s="489"/>
      <c r="B69" s="489"/>
      <c r="C69" s="468"/>
      <c r="D69" s="468"/>
      <c r="E69" s="489"/>
      <c r="F69" s="491"/>
      <c r="G69" s="493"/>
      <c r="H69" s="491"/>
      <c r="I69" s="354" t="s">
        <v>385</v>
      </c>
      <c r="J69" s="355">
        <f>K69+L69+M69</f>
        <v>11000</v>
      </c>
      <c r="K69" s="355">
        <f>K73</f>
        <v>0</v>
      </c>
      <c r="L69" s="355">
        <f>L73</f>
        <v>11000</v>
      </c>
      <c r="M69" s="355">
        <f>M73</f>
        <v>0</v>
      </c>
      <c r="N69" s="355">
        <f>N73</f>
        <v>0</v>
      </c>
    </row>
    <row r="70" spans="1:14" s="341" customFormat="1" ht="12.75">
      <c r="A70" s="489"/>
      <c r="B70" s="489"/>
      <c r="C70" s="469"/>
      <c r="D70" s="469"/>
      <c r="E70" s="489"/>
      <c r="F70" s="491"/>
      <c r="G70" s="493"/>
      <c r="H70" s="491"/>
      <c r="I70" s="354" t="s">
        <v>386</v>
      </c>
      <c r="J70" s="355">
        <f>K70+L70+M70</f>
        <v>11793</v>
      </c>
      <c r="K70" s="355">
        <f>K68+K69</f>
        <v>0</v>
      </c>
      <c r="L70" s="355">
        <f>L68+L69</f>
        <v>11793</v>
      </c>
      <c r="M70" s="355">
        <f>M68+M69</f>
        <v>0</v>
      </c>
      <c r="N70" s="355">
        <f>N68+N69</f>
        <v>0</v>
      </c>
    </row>
    <row r="71" spans="1:14" ht="12.75">
      <c r="A71" s="356"/>
      <c r="B71" s="356"/>
      <c r="C71" s="371"/>
      <c r="D71" s="371"/>
      <c r="E71" s="356"/>
      <c r="F71" s="359"/>
      <c r="G71" s="392"/>
      <c r="H71" s="359"/>
      <c r="I71" s="361"/>
      <c r="J71" s="362"/>
      <c r="K71" s="362"/>
      <c r="L71" s="362"/>
      <c r="M71" s="362"/>
      <c r="N71" s="362"/>
    </row>
    <row r="72" spans="1:14" ht="12.75">
      <c r="A72" s="436" t="s">
        <v>422</v>
      </c>
      <c r="B72" s="436" t="s">
        <v>105</v>
      </c>
      <c r="C72" s="439" t="s">
        <v>423</v>
      </c>
      <c r="D72" s="439" t="s">
        <v>389</v>
      </c>
      <c r="E72" s="436" t="s">
        <v>390</v>
      </c>
      <c r="F72" s="437">
        <v>11000</v>
      </c>
      <c r="G72" s="437">
        <v>0</v>
      </c>
      <c r="H72" s="105">
        <v>0</v>
      </c>
      <c r="I72" s="361" t="s">
        <v>384</v>
      </c>
      <c r="J72" s="362">
        <f>K72+L72+M72</f>
        <v>0</v>
      </c>
      <c r="K72" s="362">
        <v>0</v>
      </c>
      <c r="L72" s="362">
        <v>0</v>
      </c>
      <c r="M72" s="362">
        <v>0</v>
      </c>
      <c r="N72" s="363">
        <v>0</v>
      </c>
    </row>
    <row r="73" spans="1:14" ht="12.75">
      <c r="A73" s="436"/>
      <c r="B73" s="436"/>
      <c r="C73" s="440"/>
      <c r="D73" s="440"/>
      <c r="E73" s="436"/>
      <c r="F73" s="437"/>
      <c r="G73" s="437"/>
      <c r="H73" s="634"/>
      <c r="I73" s="361" t="s">
        <v>385</v>
      </c>
      <c r="J73" s="362">
        <f>K73+L73+M73</f>
        <v>11000</v>
      </c>
      <c r="K73" s="362"/>
      <c r="L73" s="362">
        <v>11000</v>
      </c>
      <c r="M73" s="362"/>
      <c r="N73" s="363"/>
    </row>
    <row r="74" spans="1:14" ht="12.75">
      <c r="A74" s="436"/>
      <c r="B74" s="436"/>
      <c r="C74" s="404"/>
      <c r="D74" s="404"/>
      <c r="E74" s="436"/>
      <c r="F74" s="437"/>
      <c r="G74" s="437"/>
      <c r="H74" s="635"/>
      <c r="I74" s="361" t="s">
        <v>386</v>
      </c>
      <c r="J74" s="362">
        <f>K74+L74+M74</f>
        <v>11000</v>
      </c>
      <c r="K74" s="362">
        <f>K72+K73</f>
        <v>0</v>
      </c>
      <c r="L74" s="362">
        <f>L72+L73</f>
        <v>11000</v>
      </c>
      <c r="M74" s="362">
        <f>M72+M73</f>
        <v>0</v>
      </c>
      <c r="N74" s="362">
        <f>N72+N73</f>
        <v>0</v>
      </c>
    </row>
    <row r="75" spans="1:25" s="341" customFormat="1" ht="12.75">
      <c r="A75" s="356"/>
      <c r="B75" s="356"/>
      <c r="C75" s="371"/>
      <c r="D75" s="371"/>
      <c r="E75" s="356"/>
      <c r="F75" s="392"/>
      <c r="G75" s="392"/>
      <c r="H75" s="433"/>
      <c r="I75" s="361"/>
      <c r="J75" s="362"/>
      <c r="K75" s="362"/>
      <c r="L75" s="362"/>
      <c r="M75" s="362"/>
      <c r="N75" s="362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</row>
    <row r="76" spans="1:14" s="341" customFormat="1" ht="12.75">
      <c r="A76" s="489" t="s">
        <v>424</v>
      </c>
      <c r="B76" s="489" t="s">
        <v>113</v>
      </c>
      <c r="C76" s="435" t="s">
        <v>114</v>
      </c>
      <c r="D76" s="435"/>
      <c r="E76" s="489" t="s">
        <v>383</v>
      </c>
      <c r="F76" s="491" t="s">
        <v>383</v>
      </c>
      <c r="G76" s="349">
        <v>0</v>
      </c>
      <c r="H76" s="169" t="s">
        <v>383</v>
      </c>
      <c r="I76" s="354" t="s">
        <v>384</v>
      </c>
      <c r="J76" s="355">
        <f>K76+L76+M76</f>
        <v>150000</v>
      </c>
      <c r="K76" s="355">
        <v>150000</v>
      </c>
      <c r="L76" s="355">
        <v>0</v>
      </c>
      <c r="M76" s="355">
        <v>0</v>
      </c>
      <c r="N76" s="430">
        <v>0</v>
      </c>
    </row>
    <row r="77" spans="1:15" s="341" customFormat="1" ht="12.75">
      <c r="A77" s="489"/>
      <c r="B77" s="489"/>
      <c r="C77" s="468"/>
      <c r="D77" s="468"/>
      <c r="E77" s="489"/>
      <c r="F77" s="491"/>
      <c r="G77" s="197"/>
      <c r="H77" s="169"/>
      <c r="I77" s="354" t="s">
        <v>385</v>
      </c>
      <c r="J77" s="355">
        <f>K77+L77+M77</f>
        <v>-128880</v>
      </c>
      <c r="K77" s="355">
        <f>K81</f>
        <v>-128880</v>
      </c>
      <c r="L77" s="355">
        <f>L81</f>
        <v>0</v>
      </c>
      <c r="M77" s="355">
        <f>M81</f>
        <v>0</v>
      </c>
      <c r="N77" s="355">
        <f>N81</f>
        <v>0</v>
      </c>
      <c r="O77" s="355"/>
    </row>
    <row r="78" spans="1:14" s="341" customFormat="1" ht="12.75">
      <c r="A78" s="489"/>
      <c r="B78" s="489"/>
      <c r="C78" s="469"/>
      <c r="D78" s="469"/>
      <c r="E78" s="489"/>
      <c r="F78" s="491"/>
      <c r="G78" s="492"/>
      <c r="H78" s="169"/>
      <c r="I78" s="354" t="s">
        <v>386</v>
      </c>
      <c r="J78" s="355">
        <f>K78+L78+M78</f>
        <v>21120</v>
      </c>
      <c r="K78" s="355">
        <f>K76+K77</f>
        <v>21120</v>
      </c>
      <c r="L78" s="355">
        <f>L76+L77</f>
        <v>0</v>
      </c>
      <c r="M78" s="355">
        <f>M76+M77</f>
        <v>0</v>
      </c>
      <c r="N78" s="355">
        <f>N76+N77</f>
        <v>0</v>
      </c>
    </row>
    <row r="79" spans="1:25" s="341" customFormat="1" ht="9.75" customHeight="1">
      <c r="A79" s="356"/>
      <c r="B79" s="356"/>
      <c r="C79" s="371"/>
      <c r="D79" s="371"/>
      <c r="E79" s="356"/>
      <c r="F79" s="392"/>
      <c r="G79" s="392"/>
      <c r="H79" s="433"/>
      <c r="I79" s="361"/>
      <c r="J79" s="362"/>
      <c r="K79" s="362"/>
      <c r="L79" s="362"/>
      <c r="M79" s="362"/>
      <c r="N79" s="362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</row>
    <row r="80" spans="1:25" s="341" customFormat="1" ht="12.75">
      <c r="A80" s="436" t="s">
        <v>425</v>
      </c>
      <c r="B80" s="436" t="s">
        <v>121</v>
      </c>
      <c r="C80" s="439" t="s">
        <v>426</v>
      </c>
      <c r="D80" s="439" t="s">
        <v>389</v>
      </c>
      <c r="E80" s="436" t="s">
        <v>390</v>
      </c>
      <c r="F80" s="437">
        <v>21120</v>
      </c>
      <c r="G80" s="437">
        <v>0</v>
      </c>
      <c r="H80" s="438">
        <v>0</v>
      </c>
      <c r="I80" s="361" t="s">
        <v>384</v>
      </c>
      <c r="J80" s="362">
        <f>K80+L80+M80</f>
        <v>150000</v>
      </c>
      <c r="K80" s="362">
        <v>150000</v>
      </c>
      <c r="L80" s="362">
        <v>0</v>
      </c>
      <c r="M80" s="362">
        <v>0</v>
      </c>
      <c r="N80" s="363">
        <v>0</v>
      </c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</row>
    <row r="81" spans="1:25" s="341" customFormat="1" ht="12.75">
      <c r="A81" s="436"/>
      <c r="B81" s="436"/>
      <c r="C81" s="440"/>
      <c r="D81" s="440"/>
      <c r="E81" s="436"/>
      <c r="F81" s="437"/>
      <c r="G81" s="437"/>
      <c r="H81" s="438"/>
      <c r="I81" s="361" t="s">
        <v>385</v>
      </c>
      <c r="J81" s="362">
        <f>K81+L81+M81</f>
        <v>-128880</v>
      </c>
      <c r="K81" s="362">
        <v>-128880</v>
      </c>
      <c r="L81" s="362"/>
      <c r="M81" s="362"/>
      <c r="N81" s="363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</row>
    <row r="82" spans="1:25" s="341" customFormat="1" ht="12.75">
      <c r="A82" s="436"/>
      <c r="B82" s="436"/>
      <c r="C82" s="404"/>
      <c r="D82" s="404"/>
      <c r="E82" s="436"/>
      <c r="F82" s="437"/>
      <c r="G82" s="437"/>
      <c r="H82" s="438"/>
      <c r="I82" s="361" t="s">
        <v>386</v>
      </c>
      <c r="J82" s="362">
        <f>K82+L82+M82</f>
        <v>21120</v>
      </c>
      <c r="K82" s="362">
        <f>K80+K81</f>
        <v>21120</v>
      </c>
      <c r="L82" s="362">
        <f>L80+L81</f>
        <v>0</v>
      </c>
      <c r="M82" s="362">
        <f>M80+M81</f>
        <v>0</v>
      </c>
      <c r="N82" s="362">
        <f>N80+N81</f>
        <v>0</v>
      </c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</row>
    <row r="83" spans="1:25" s="341" customFormat="1" ht="12.75">
      <c r="A83" s="356"/>
      <c r="B83" s="356"/>
      <c r="C83" s="371"/>
      <c r="D83" s="371"/>
      <c r="E83" s="356"/>
      <c r="F83" s="392"/>
      <c r="G83" s="392"/>
      <c r="H83" s="433"/>
      <c r="I83" s="361"/>
      <c r="J83" s="362"/>
      <c r="K83" s="362"/>
      <c r="L83" s="362"/>
      <c r="M83" s="362"/>
      <c r="N83" s="362"/>
      <c r="O83" s="339"/>
      <c r="P83" s="339"/>
      <c r="Q83" s="339"/>
      <c r="R83" s="339"/>
      <c r="S83" s="339"/>
      <c r="T83" s="339"/>
      <c r="U83" s="339"/>
      <c r="V83" s="339"/>
      <c r="W83" s="339"/>
      <c r="X83" s="339"/>
      <c r="Y83" s="339"/>
    </row>
    <row r="84" spans="1:14" s="341" customFormat="1" ht="12.75">
      <c r="A84" s="489" t="s">
        <v>427</v>
      </c>
      <c r="B84" s="489" t="s">
        <v>126</v>
      </c>
      <c r="C84" s="435" t="s">
        <v>287</v>
      </c>
      <c r="D84" s="435"/>
      <c r="E84" s="489" t="s">
        <v>383</v>
      </c>
      <c r="F84" s="491" t="s">
        <v>383</v>
      </c>
      <c r="G84" s="349">
        <v>73639353</v>
      </c>
      <c r="H84" s="169" t="s">
        <v>383</v>
      </c>
      <c r="I84" s="354" t="s">
        <v>384</v>
      </c>
      <c r="J84" s="355">
        <f aca="true" t="shared" si="0" ref="J84:J89">K84+L84+M84</f>
        <v>10760963</v>
      </c>
      <c r="K84" s="355">
        <v>9147000</v>
      </c>
      <c r="L84" s="355">
        <v>1613963</v>
      </c>
      <c r="M84" s="355">
        <v>0</v>
      </c>
      <c r="N84" s="355">
        <v>5300</v>
      </c>
    </row>
    <row r="85" spans="1:15" s="341" customFormat="1" ht="12.75">
      <c r="A85" s="489"/>
      <c r="B85" s="489"/>
      <c r="C85" s="468"/>
      <c r="D85" s="468"/>
      <c r="E85" s="489"/>
      <c r="F85" s="491"/>
      <c r="G85" s="197"/>
      <c r="H85" s="169"/>
      <c r="I85" s="354" t="s">
        <v>385</v>
      </c>
      <c r="J85" s="355">
        <f t="shared" si="0"/>
        <v>27500</v>
      </c>
      <c r="K85" s="355">
        <f>K96+K100+K92</f>
        <v>0</v>
      </c>
      <c r="L85" s="355">
        <f>L96+L100+L92</f>
        <v>27500</v>
      </c>
      <c r="M85" s="355">
        <f>M96+M100+M92</f>
        <v>0</v>
      </c>
      <c r="N85" s="355">
        <f>N96+N100+N92</f>
        <v>0</v>
      </c>
      <c r="O85" s="355"/>
    </row>
    <row r="86" spans="1:14" s="341" customFormat="1" ht="12.75">
      <c r="A86" s="489"/>
      <c r="B86" s="489"/>
      <c r="C86" s="469"/>
      <c r="D86" s="469"/>
      <c r="E86" s="489"/>
      <c r="F86" s="491"/>
      <c r="G86" s="492"/>
      <c r="H86" s="169"/>
      <c r="I86" s="354" t="s">
        <v>386</v>
      </c>
      <c r="J86" s="355">
        <f t="shared" si="0"/>
        <v>10788463</v>
      </c>
      <c r="K86" s="355">
        <f>K84+K85</f>
        <v>9147000</v>
      </c>
      <c r="L86" s="355">
        <f>L84+L85</f>
        <v>1641463</v>
      </c>
      <c r="M86" s="355">
        <f>M84+M85</f>
        <v>0</v>
      </c>
      <c r="N86" s="355">
        <f>N84+N85</f>
        <v>5300</v>
      </c>
    </row>
    <row r="87" spans="1:25" s="483" customFormat="1" ht="13.5">
      <c r="A87" s="555"/>
      <c r="B87" s="555"/>
      <c r="C87" s="526" t="s">
        <v>428</v>
      </c>
      <c r="D87" s="526"/>
      <c r="E87" s="555"/>
      <c r="F87" s="524"/>
      <c r="G87" s="524"/>
      <c r="H87" s="525"/>
      <c r="I87" s="481" t="s">
        <v>384</v>
      </c>
      <c r="J87" s="482">
        <f t="shared" si="0"/>
        <v>10280000</v>
      </c>
      <c r="K87" s="482">
        <v>9147000</v>
      </c>
      <c r="L87" s="482">
        <v>1133000</v>
      </c>
      <c r="M87" s="482">
        <v>0</v>
      </c>
      <c r="N87" s="482">
        <v>5300</v>
      </c>
      <c r="O87" s="427"/>
      <c r="P87" s="427"/>
      <c r="Q87" s="427"/>
      <c r="R87" s="427"/>
      <c r="S87" s="427"/>
      <c r="T87" s="427"/>
      <c r="U87" s="427"/>
      <c r="V87" s="427"/>
      <c r="W87" s="427"/>
      <c r="X87" s="427"/>
      <c r="Y87" s="427"/>
    </row>
    <row r="88" spans="1:25" s="483" customFormat="1" ht="13.5">
      <c r="A88" s="555"/>
      <c r="B88" s="555"/>
      <c r="C88" s="486"/>
      <c r="D88" s="486"/>
      <c r="E88" s="555"/>
      <c r="F88" s="524"/>
      <c r="G88" s="524"/>
      <c r="H88" s="525"/>
      <c r="I88" s="481" t="s">
        <v>385</v>
      </c>
      <c r="J88" s="482">
        <f t="shared" si="0"/>
        <v>0</v>
      </c>
      <c r="K88" s="482">
        <f>K96+K100</f>
        <v>0</v>
      </c>
      <c r="L88" s="482">
        <f>L96+L100</f>
        <v>0</v>
      </c>
      <c r="M88" s="482">
        <f>M96+M100</f>
        <v>0</v>
      </c>
      <c r="N88" s="482">
        <f>N96+N100</f>
        <v>0</v>
      </c>
      <c r="O88" s="427"/>
      <c r="P88" s="427"/>
      <c r="Q88" s="427"/>
      <c r="R88" s="427"/>
      <c r="S88" s="427"/>
      <c r="T88" s="427"/>
      <c r="U88" s="427"/>
      <c r="V88" s="427"/>
      <c r="W88" s="427"/>
      <c r="X88" s="427"/>
      <c r="Y88" s="427"/>
    </row>
    <row r="89" spans="1:25" s="483" customFormat="1" ht="13.5">
      <c r="A89" s="555"/>
      <c r="B89" s="555"/>
      <c r="C89" s="487"/>
      <c r="D89" s="487"/>
      <c r="E89" s="555"/>
      <c r="F89" s="524"/>
      <c r="G89" s="524"/>
      <c r="H89" s="525"/>
      <c r="I89" s="481" t="s">
        <v>386</v>
      </c>
      <c r="J89" s="482">
        <f t="shared" si="0"/>
        <v>10280000</v>
      </c>
      <c r="K89" s="482">
        <f>K87+K88</f>
        <v>9147000</v>
      </c>
      <c r="L89" s="482">
        <f>L87+L88</f>
        <v>1133000</v>
      </c>
      <c r="M89" s="482">
        <f>M87+M88</f>
        <v>0</v>
      </c>
      <c r="N89" s="482">
        <f>N87+N88</f>
        <v>5300</v>
      </c>
      <c r="O89" s="427"/>
      <c r="P89" s="427"/>
      <c r="Q89" s="427"/>
      <c r="R89" s="427"/>
      <c r="S89" s="427"/>
      <c r="T89" s="427"/>
      <c r="U89" s="427"/>
      <c r="V89" s="427"/>
      <c r="W89" s="427"/>
      <c r="X89" s="427"/>
      <c r="Y89" s="427"/>
    </row>
    <row r="90" spans="1:25" s="483" customFormat="1" ht="13.5">
      <c r="A90" s="478"/>
      <c r="B90" s="478"/>
      <c r="C90" s="484"/>
      <c r="D90" s="484"/>
      <c r="E90" s="478"/>
      <c r="F90" s="479"/>
      <c r="G90" s="479"/>
      <c r="H90" s="480"/>
      <c r="I90" s="481"/>
      <c r="J90" s="482"/>
      <c r="K90" s="482"/>
      <c r="L90" s="482"/>
      <c r="M90" s="482"/>
      <c r="N90" s="482"/>
      <c r="O90" s="427"/>
      <c r="P90" s="427"/>
      <c r="Q90" s="427"/>
      <c r="R90" s="427"/>
      <c r="S90" s="427"/>
      <c r="T90" s="427"/>
      <c r="U90" s="427"/>
      <c r="V90" s="427"/>
      <c r="W90" s="427"/>
      <c r="X90" s="427"/>
      <c r="Y90" s="427"/>
    </row>
    <row r="91" spans="1:25" s="341" customFormat="1" ht="12.75">
      <c r="A91" s="436" t="s">
        <v>429</v>
      </c>
      <c r="B91" s="436" t="s">
        <v>138</v>
      </c>
      <c r="C91" s="439" t="s">
        <v>430</v>
      </c>
      <c r="D91" s="439" t="s">
        <v>431</v>
      </c>
      <c r="E91" s="436" t="s">
        <v>390</v>
      </c>
      <c r="F91" s="437">
        <v>27500</v>
      </c>
      <c r="G91" s="437">
        <v>0</v>
      </c>
      <c r="H91" s="438">
        <v>0</v>
      </c>
      <c r="I91" s="361" t="s">
        <v>384</v>
      </c>
      <c r="J91" s="362">
        <f>K91+L91+M91</f>
        <v>0</v>
      </c>
      <c r="K91" s="362">
        <v>0</v>
      </c>
      <c r="L91" s="362">
        <v>0</v>
      </c>
      <c r="M91" s="362">
        <v>0</v>
      </c>
      <c r="N91" s="362">
        <v>0</v>
      </c>
      <c r="O91" s="339"/>
      <c r="P91" s="339"/>
      <c r="Q91" s="339"/>
      <c r="R91" s="339"/>
      <c r="S91" s="339"/>
      <c r="T91" s="339"/>
      <c r="U91" s="339"/>
      <c r="V91" s="339"/>
      <c r="W91" s="339"/>
      <c r="X91" s="339"/>
      <c r="Y91" s="339"/>
    </row>
    <row r="92" spans="1:25" s="341" customFormat="1" ht="12.75">
      <c r="A92" s="436"/>
      <c r="B92" s="436"/>
      <c r="C92" s="440"/>
      <c r="D92" s="440"/>
      <c r="E92" s="436"/>
      <c r="F92" s="437"/>
      <c r="G92" s="437"/>
      <c r="H92" s="438"/>
      <c r="I92" s="361" t="s">
        <v>385</v>
      </c>
      <c r="J92" s="362">
        <f>K92+L92+M92</f>
        <v>27500</v>
      </c>
      <c r="K92" s="362">
        <v>0</v>
      </c>
      <c r="L92" s="362">
        <v>27500</v>
      </c>
      <c r="M92" s="362"/>
      <c r="N92" s="363"/>
      <c r="O92" s="339"/>
      <c r="P92" s="339"/>
      <c r="Q92" s="339"/>
      <c r="R92" s="339"/>
      <c r="S92" s="339"/>
      <c r="T92" s="339"/>
      <c r="U92" s="339"/>
      <c r="V92" s="339"/>
      <c r="W92" s="339"/>
      <c r="X92" s="339"/>
      <c r="Y92" s="339"/>
    </row>
    <row r="93" spans="1:25" s="341" customFormat="1" ht="12.75">
      <c r="A93" s="436"/>
      <c r="B93" s="436"/>
      <c r="C93" s="404"/>
      <c r="D93" s="404"/>
      <c r="E93" s="436"/>
      <c r="F93" s="437"/>
      <c r="G93" s="437"/>
      <c r="H93" s="438"/>
      <c r="I93" s="361" t="s">
        <v>386</v>
      </c>
      <c r="J93" s="362">
        <f>K93+L93+M93</f>
        <v>27500</v>
      </c>
      <c r="K93" s="362">
        <f>K91+K92</f>
        <v>0</v>
      </c>
      <c r="L93" s="362">
        <f>L91+L92</f>
        <v>27500</v>
      </c>
      <c r="M93" s="362">
        <f>M91+M92</f>
        <v>0</v>
      </c>
      <c r="N93" s="362">
        <f>N91+N92</f>
        <v>0</v>
      </c>
      <c r="O93" s="339"/>
      <c r="P93" s="339"/>
      <c r="Q93" s="339"/>
      <c r="R93" s="339"/>
      <c r="S93" s="339"/>
      <c r="T93" s="339"/>
      <c r="U93" s="339"/>
      <c r="V93" s="339"/>
      <c r="W93" s="339"/>
      <c r="X93" s="339"/>
      <c r="Y93" s="339"/>
    </row>
    <row r="94" spans="1:25" s="341" customFormat="1" ht="12.75">
      <c r="A94" s="356"/>
      <c r="B94" s="356"/>
      <c r="C94" s="371"/>
      <c r="D94" s="371"/>
      <c r="E94" s="356"/>
      <c r="F94" s="392"/>
      <c r="G94" s="392"/>
      <c r="H94" s="433"/>
      <c r="I94" s="361"/>
      <c r="J94" s="362"/>
      <c r="K94" s="362"/>
      <c r="L94" s="362"/>
      <c r="M94" s="362"/>
      <c r="N94" s="362"/>
      <c r="O94" s="339"/>
      <c r="P94" s="339"/>
      <c r="Q94" s="339"/>
      <c r="R94" s="339"/>
      <c r="S94" s="339"/>
      <c r="T94" s="339"/>
      <c r="U94" s="339"/>
      <c r="V94" s="339"/>
      <c r="W94" s="339"/>
      <c r="X94" s="339"/>
      <c r="Y94" s="339"/>
    </row>
    <row r="95" spans="1:25" s="341" customFormat="1" ht="12.75">
      <c r="A95" s="436" t="s">
        <v>432</v>
      </c>
      <c r="B95" s="436" t="s">
        <v>144</v>
      </c>
      <c r="C95" s="526" t="s">
        <v>433</v>
      </c>
      <c r="D95" s="439" t="s">
        <v>434</v>
      </c>
      <c r="E95" s="436" t="s">
        <v>390</v>
      </c>
      <c r="F95" s="437">
        <v>314670</v>
      </c>
      <c r="G95" s="437">
        <v>0</v>
      </c>
      <c r="H95" s="438">
        <v>0</v>
      </c>
      <c r="I95" s="361" t="s">
        <v>384</v>
      </c>
      <c r="J95" s="362">
        <f>K95+L95+M95</f>
        <v>350000</v>
      </c>
      <c r="K95" s="362">
        <v>200000</v>
      </c>
      <c r="L95" s="362">
        <v>150000</v>
      </c>
      <c r="M95" s="362">
        <v>0</v>
      </c>
      <c r="N95" s="362">
        <v>5300</v>
      </c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  <row r="96" spans="1:25" s="341" customFormat="1" ht="12.75">
      <c r="A96" s="436"/>
      <c r="B96" s="436"/>
      <c r="C96" s="486"/>
      <c r="D96" s="440"/>
      <c r="E96" s="436"/>
      <c r="F96" s="437"/>
      <c r="G96" s="437"/>
      <c r="H96" s="438"/>
      <c r="I96" s="361" t="s">
        <v>385</v>
      </c>
      <c r="J96" s="362">
        <f>K96+L96+M96</f>
        <v>-40630</v>
      </c>
      <c r="K96" s="362">
        <v>-23164</v>
      </c>
      <c r="L96" s="362">
        <v>-17466</v>
      </c>
      <c r="M96" s="362"/>
      <c r="N96" s="363"/>
      <c r="O96" s="339"/>
      <c r="P96" s="339"/>
      <c r="Q96" s="339"/>
      <c r="R96" s="339"/>
      <c r="S96" s="339"/>
      <c r="T96" s="339"/>
      <c r="U96" s="339"/>
      <c r="V96" s="339"/>
      <c r="W96" s="339"/>
      <c r="X96" s="339"/>
      <c r="Y96" s="339"/>
    </row>
    <row r="97" spans="1:25" s="341" customFormat="1" ht="12.75">
      <c r="A97" s="436"/>
      <c r="B97" s="436"/>
      <c r="C97" s="487"/>
      <c r="D97" s="404"/>
      <c r="E97" s="436"/>
      <c r="F97" s="437"/>
      <c r="G97" s="437"/>
      <c r="H97" s="438"/>
      <c r="I97" s="361" t="s">
        <v>386</v>
      </c>
      <c r="J97" s="362">
        <f>K97+L97+M97</f>
        <v>309370</v>
      </c>
      <c r="K97" s="362">
        <f>K95+K96</f>
        <v>176836</v>
      </c>
      <c r="L97" s="362">
        <f>L95+L96</f>
        <v>132534</v>
      </c>
      <c r="M97" s="362">
        <f>M95+M96</f>
        <v>0</v>
      </c>
      <c r="N97" s="362">
        <f>N95+N96</f>
        <v>5300</v>
      </c>
      <c r="O97" s="339"/>
      <c r="P97" s="339"/>
      <c r="Q97" s="339"/>
      <c r="R97" s="339"/>
      <c r="S97" s="339"/>
      <c r="T97" s="339"/>
      <c r="U97" s="339"/>
      <c r="V97" s="339"/>
      <c r="W97" s="339"/>
      <c r="X97" s="339"/>
      <c r="Y97" s="339"/>
    </row>
    <row r="98" spans="1:25" s="341" customFormat="1" ht="12.75">
      <c r="A98" s="356"/>
      <c r="B98" s="356"/>
      <c r="C98" s="371"/>
      <c r="D98" s="371"/>
      <c r="E98" s="356"/>
      <c r="F98" s="392"/>
      <c r="G98" s="392"/>
      <c r="H98" s="433"/>
      <c r="I98" s="361"/>
      <c r="J98" s="362"/>
      <c r="K98" s="362"/>
      <c r="L98" s="362"/>
      <c r="M98" s="362"/>
      <c r="N98" s="362"/>
      <c r="O98" s="339"/>
      <c r="P98" s="339"/>
      <c r="Q98" s="339"/>
      <c r="R98" s="339"/>
      <c r="S98" s="339"/>
      <c r="T98" s="339"/>
      <c r="U98" s="339"/>
      <c r="V98" s="339"/>
      <c r="W98" s="339"/>
      <c r="X98" s="339"/>
      <c r="Y98" s="339"/>
    </row>
    <row r="99" spans="1:25" s="341" customFormat="1" ht="12.75" customHeight="1">
      <c r="A99" s="436" t="s">
        <v>435</v>
      </c>
      <c r="B99" s="436" t="s">
        <v>144</v>
      </c>
      <c r="C99" s="526" t="s">
        <v>436</v>
      </c>
      <c r="D99" s="439" t="s">
        <v>437</v>
      </c>
      <c r="E99" s="436" t="s">
        <v>390</v>
      </c>
      <c r="F99" s="437">
        <v>940630</v>
      </c>
      <c r="G99" s="437">
        <v>0</v>
      </c>
      <c r="H99" s="438">
        <v>0</v>
      </c>
      <c r="I99" s="361" t="s">
        <v>384</v>
      </c>
      <c r="J99" s="362">
        <f>K99+L99+M99</f>
        <v>900000</v>
      </c>
      <c r="K99" s="362">
        <v>600000</v>
      </c>
      <c r="L99" s="362">
        <v>300000</v>
      </c>
      <c r="M99" s="362">
        <v>0</v>
      </c>
      <c r="N99" s="363">
        <v>0</v>
      </c>
      <c r="O99" s="339"/>
      <c r="P99" s="339"/>
      <c r="Q99" s="339"/>
      <c r="R99" s="339"/>
      <c r="S99" s="339"/>
      <c r="T99" s="339"/>
      <c r="U99" s="339"/>
      <c r="V99" s="339"/>
      <c r="W99" s="339"/>
      <c r="X99" s="339"/>
      <c r="Y99" s="339"/>
    </row>
    <row r="100" spans="1:25" s="341" customFormat="1" ht="12.75">
      <c r="A100" s="436"/>
      <c r="B100" s="436"/>
      <c r="C100" s="486"/>
      <c r="D100" s="440"/>
      <c r="E100" s="436"/>
      <c r="F100" s="437"/>
      <c r="G100" s="437"/>
      <c r="H100" s="438"/>
      <c r="I100" s="361" t="s">
        <v>385</v>
      </c>
      <c r="J100" s="362">
        <f>K100+L100+M100</f>
        <v>40630</v>
      </c>
      <c r="K100" s="362">
        <v>23164</v>
      </c>
      <c r="L100" s="362">
        <v>17466</v>
      </c>
      <c r="M100" s="362"/>
      <c r="N100" s="363"/>
      <c r="O100" s="339"/>
      <c r="P100" s="339"/>
      <c r="Q100" s="339"/>
      <c r="R100" s="339"/>
      <c r="S100" s="339"/>
      <c r="T100" s="339"/>
      <c r="U100" s="339"/>
      <c r="V100" s="339"/>
      <c r="W100" s="339"/>
      <c r="X100" s="339"/>
      <c r="Y100" s="339"/>
    </row>
    <row r="101" spans="1:25" s="341" customFormat="1" ht="12.75">
      <c r="A101" s="436"/>
      <c r="B101" s="436"/>
      <c r="C101" s="487"/>
      <c r="D101" s="404"/>
      <c r="E101" s="436"/>
      <c r="F101" s="437"/>
      <c r="G101" s="437"/>
      <c r="H101" s="438"/>
      <c r="I101" s="361" t="s">
        <v>386</v>
      </c>
      <c r="J101" s="362">
        <f>K101+L101+M101</f>
        <v>940630</v>
      </c>
      <c r="K101" s="362">
        <f>K99+K100</f>
        <v>623164</v>
      </c>
      <c r="L101" s="362">
        <f>L99+L100</f>
        <v>317466</v>
      </c>
      <c r="M101" s="362">
        <f>M99+M100</f>
        <v>0</v>
      </c>
      <c r="N101" s="362">
        <f>N99+N100</f>
        <v>0</v>
      </c>
      <c r="O101" s="339"/>
      <c r="P101" s="339"/>
      <c r="Q101" s="339"/>
      <c r="R101" s="339"/>
      <c r="S101" s="339"/>
      <c r="T101" s="339"/>
      <c r="U101" s="339"/>
      <c r="V101" s="339"/>
      <c r="W101" s="339"/>
      <c r="X101" s="339"/>
      <c r="Y101" s="339"/>
    </row>
    <row r="102" spans="1:25" s="341" customFormat="1" ht="9" customHeight="1">
      <c r="A102" s="356"/>
      <c r="B102" s="356"/>
      <c r="C102" s="371"/>
      <c r="D102" s="371"/>
      <c r="E102" s="356"/>
      <c r="F102" s="392"/>
      <c r="G102" s="392"/>
      <c r="H102" s="433"/>
      <c r="I102" s="361"/>
      <c r="J102" s="362"/>
      <c r="K102" s="362"/>
      <c r="L102" s="362"/>
      <c r="M102" s="362"/>
      <c r="N102" s="362"/>
      <c r="O102" s="339"/>
      <c r="P102" s="339"/>
      <c r="Q102" s="339"/>
      <c r="R102" s="339"/>
      <c r="S102" s="339"/>
      <c r="T102" s="339"/>
      <c r="U102" s="339"/>
      <c r="V102" s="339"/>
      <c r="W102" s="339"/>
      <c r="X102" s="339"/>
      <c r="Y102" s="339"/>
    </row>
    <row r="103" spans="1:14" s="341" customFormat="1" ht="12.75">
      <c r="A103" s="489" t="s">
        <v>438</v>
      </c>
      <c r="B103" s="489"/>
      <c r="C103" s="377" t="s">
        <v>439</v>
      </c>
      <c r="D103" s="435"/>
      <c r="E103" s="489" t="s">
        <v>383</v>
      </c>
      <c r="F103" s="491" t="s">
        <v>383</v>
      </c>
      <c r="G103" s="493">
        <v>254062828</v>
      </c>
      <c r="H103" s="434" t="s">
        <v>383</v>
      </c>
      <c r="I103" s="354" t="s">
        <v>384</v>
      </c>
      <c r="J103" s="355">
        <f>K103+L103+M103</f>
        <v>75249982</v>
      </c>
      <c r="K103" s="355">
        <v>51010375</v>
      </c>
      <c r="L103" s="355">
        <v>24200580</v>
      </c>
      <c r="M103" s="355">
        <v>39027</v>
      </c>
      <c r="N103" s="355">
        <v>334346</v>
      </c>
    </row>
    <row r="104" spans="1:14" s="341" customFormat="1" ht="12.75">
      <c r="A104" s="489"/>
      <c r="B104" s="489"/>
      <c r="C104" s="347"/>
      <c r="D104" s="468"/>
      <c r="E104" s="489"/>
      <c r="F104" s="491"/>
      <c r="G104" s="493"/>
      <c r="H104" s="494"/>
      <c r="I104" s="354" t="s">
        <v>385</v>
      </c>
      <c r="J104" s="355">
        <f>K104+L104+M104</f>
        <v>-6432450</v>
      </c>
      <c r="K104" s="355">
        <f>K13+K21+K32+K44+K69+K77+K85+K52</f>
        <v>-142252</v>
      </c>
      <c r="L104" s="355">
        <f>L13+L21+L32+L44+L69+L77+L85+L52</f>
        <v>-6283409</v>
      </c>
      <c r="M104" s="355">
        <f>M13+M21+M32+M44+M69+M77+M85+M52</f>
        <v>-6789</v>
      </c>
      <c r="N104" s="355">
        <f>N13+N21+N32+N44+N69+N77+N85+N52</f>
        <v>0</v>
      </c>
    </row>
    <row r="105" spans="1:14" s="341" customFormat="1" ht="12.75">
      <c r="A105" s="489"/>
      <c r="B105" s="489"/>
      <c r="C105" s="348"/>
      <c r="D105" s="469"/>
      <c r="E105" s="489"/>
      <c r="F105" s="491"/>
      <c r="G105" s="493"/>
      <c r="H105" s="467"/>
      <c r="I105" s="354" t="s">
        <v>386</v>
      </c>
      <c r="J105" s="355">
        <f>K105+L105+M105</f>
        <v>68817532</v>
      </c>
      <c r="K105" s="355">
        <f>K103+K104</f>
        <v>50868123</v>
      </c>
      <c r="L105" s="355">
        <f>L103+L104</f>
        <v>17917171</v>
      </c>
      <c r="M105" s="355">
        <f>M103+M104</f>
        <v>32238</v>
      </c>
      <c r="N105" s="355">
        <f>N103+N104</f>
        <v>334346</v>
      </c>
    </row>
    <row r="106" spans="1:14" s="341" customFormat="1" ht="10.5" customHeight="1">
      <c r="A106" s="350"/>
      <c r="B106" s="350"/>
      <c r="C106" s="431"/>
      <c r="D106" s="431"/>
      <c r="E106" s="350"/>
      <c r="F106" s="352"/>
      <c r="G106" s="429"/>
      <c r="H106" s="485"/>
      <c r="I106" s="354"/>
      <c r="J106" s="355"/>
      <c r="K106" s="355"/>
      <c r="L106" s="355"/>
      <c r="M106" s="355"/>
      <c r="N106" s="355"/>
    </row>
    <row r="107" spans="1:25" s="483" customFormat="1" ht="13.5">
      <c r="A107" s="555"/>
      <c r="B107" s="555"/>
      <c r="C107" s="439" t="s">
        <v>440</v>
      </c>
      <c r="D107" s="526"/>
      <c r="E107" s="555"/>
      <c r="F107" s="524"/>
      <c r="G107" s="524"/>
      <c r="H107" s="525"/>
      <c r="I107" s="481" t="s">
        <v>384</v>
      </c>
      <c r="J107" s="482">
        <f>K107+L107+M107</f>
        <v>41803180</v>
      </c>
      <c r="K107" s="482">
        <v>38270000</v>
      </c>
      <c r="L107" s="482">
        <v>3533180</v>
      </c>
      <c r="M107" s="482">
        <v>0</v>
      </c>
      <c r="N107" s="482">
        <v>334346</v>
      </c>
      <c r="O107" s="427"/>
      <c r="P107" s="427"/>
      <c r="Q107" s="427"/>
      <c r="R107" s="427"/>
      <c r="S107" s="427"/>
      <c r="T107" s="427"/>
      <c r="U107" s="427"/>
      <c r="V107" s="427"/>
      <c r="W107" s="427"/>
      <c r="X107" s="427"/>
      <c r="Y107" s="427"/>
    </row>
    <row r="108" spans="1:25" s="483" customFormat="1" ht="13.5">
      <c r="A108" s="555"/>
      <c r="B108" s="555"/>
      <c r="C108" s="486"/>
      <c r="D108" s="486"/>
      <c r="E108" s="555"/>
      <c r="F108" s="524"/>
      <c r="G108" s="524"/>
      <c r="H108" s="525"/>
      <c r="I108" s="481" t="s">
        <v>385</v>
      </c>
      <c r="J108" s="482">
        <f>K108+L108+M108</f>
        <v>0</v>
      </c>
      <c r="K108" s="482">
        <f>K88</f>
        <v>0</v>
      </c>
      <c r="L108" s="482">
        <f>L88</f>
        <v>0</v>
      </c>
      <c r="M108" s="482">
        <f>M88</f>
        <v>0</v>
      </c>
      <c r="N108" s="482">
        <f>N88</f>
        <v>0</v>
      </c>
      <c r="O108" s="427"/>
      <c r="P108" s="427"/>
      <c r="Q108" s="427"/>
      <c r="R108" s="427"/>
      <c r="S108" s="427"/>
      <c r="T108" s="427"/>
      <c r="U108" s="427"/>
      <c r="V108" s="427"/>
      <c r="W108" s="427"/>
      <c r="X108" s="427"/>
      <c r="Y108" s="427"/>
    </row>
    <row r="109" spans="1:25" s="483" customFormat="1" ht="13.5">
      <c r="A109" s="555"/>
      <c r="B109" s="555"/>
      <c r="C109" s="487"/>
      <c r="D109" s="487"/>
      <c r="E109" s="555"/>
      <c r="F109" s="524"/>
      <c r="G109" s="524"/>
      <c r="H109" s="525"/>
      <c r="I109" s="481" t="s">
        <v>386</v>
      </c>
      <c r="J109" s="482">
        <f>K109+L109+M109</f>
        <v>41803180</v>
      </c>
      <c r="K109" s="482">
        <f>K107+K108</f>
        <v>38270000</v>
      </c>
      <c r="L109" s="482">
        <f>L107+L108</f>
        <v>3533180</v>
      </c>
      <c r="M109" s="482">
        <f>M107+M108</f>
        <v>0</v>
      </c>
      <c r="N109" s="482">
        <f>N107+N108</f>
        <v>334346</v>
      </c>
      <c r="O109" s="427"/>
      <c r="P109" s="427"/>
      <c r="Q109" s="427"/>
      <c r="R109" s="427"/>
      <c r="S109" s="427"/>
      <c r="T109" s="427"/>
      <c r="U109" s="427"/>
      <c r="V109" s="427"/>
      <c r="W109" s="427"/>
      <c r="X109" s="427"/>
      <c r="Y109" s="427"/>
    </row>
    <row r="110" spans="1:25" s="483" customFormat="1" ht="13.5">
      <c r="A110" s="495"/>
      <c r="B110" s="496"/>
      <c r="C110" s="497"/>
      <c r="D110" s="497"/>
      <c r="E110" s="496"/>
      <c r="F110" s="498"/>
      <c r="G110" s="498"/>
      <c r="H110" s="499"/>
      <c r="I110" s="500"/>
      <c r="J110" s="501"/>
      <c r="K110" s="501"/>
      <c r="L110" s="501"/>
      <c r="M110" s="501"/>
      <c r="N110" s="502"/>
      <c r="O110" s="427"/>
      <c r="P110" s="427"/>
      <c r="Q110" s="427"/>
      <c r="R110" s="427"/>
      <c r="S110" s="427"/>
      <c r="T110" s="427"/>
      <c r="U110" s="427"/>
      <c r="V110" s="427"/>
      <c r="W110" s="427"/>
      <c r="X110" s="427"/>
      <c r="Y110" s="427"/>
    </row>
    <row r="111" spans="1:14" s="511" customFormat="1" ht="15.75">
      <c r="A111" s="503" t="s">
        <v>441</v>
      </c>
      <c r="B111" s="504"/>
      <c r="C111" s="505"/>
      <c r="D111" s="506"/>
      <c r="E111" s="504"/>
      <c r="F111" s="507"/>
      <c r="G111" s="507"/>
      <c r="H111" s="507"/>
      <c r="I111" s="508"/>
      <c r="J111" s="509"/>
      <c r="K111" s="509"/>
      <c r="L111" s="509"/>
      <c r="M111" s="509"/>
      <c r="N111" s="510"/>
    </row>
    <row r="112" spans="1:14" s="511" customFormat="1" ht="15.75">
      <c r="A112" s="503"/>
      <c r="B112" s="504"/>
      <c r="C112" s="505"/>
      <c r="D112" s="506"/>
      <c r="E112" s="504"/>
      <c r="F112" s="507"/>
      <c r="G112" s="507"/>
      <c r="H112" s="507"/>
      <c r="I112" s="508"/>
      <c r="J112" s="509"/>
      <c r="K112" s="509"/>
      <c r="L112" s="509"/>
      <c r="M112" s="509"/>
      <c r="N112" s="510"/>
    </row>
    <row r="113" spans="1:14" s="343" customFormat="1" ht="26.25" customHeight="1">
      <c r="A113" s="405" t="s">
        <v>366</v>
      </c>
      <c r="B113" s="405" t="s">
        <v>367</v>
      </c>
      <c r="C113" s="405" t="s">
        <v>368</v>
      </c>
      <c r="D113" s="405" t="s">
        <v>442</v>
      </c>
      <c r="E113" s="405" t="s">
        <v>370</v>
      </c>
      <c r="F113" s="405" t="s">
        <v>371</v>
      </c>
      <c r="G113" s="405" t="s">
        <v>372</v>
      </c>
      <c r="H113" s="405" t="s">
        <v>373</v>
      </c>
      <c r="I113" s="405" t="s">
        <v>374</v>
      </c>
      <c r="J113" s="405" t="s">
        <v>375</v>
      </c>
      <c r="K113" s="406" t="s">
        <v>376</v>
      </c>
      <c r="L113" s="407"/>
      <c r="M113" s="408"/>
      <c r="N113" s="405" t="s">
        <v>377</v>
      </c>
    </row>
    <row r="114" spans="1:14" s="343" customFormat="1" ht="25.5">
      <c r="A114" s="405"/>
      <c r="B114" s="405"/>
      <c r="C114" s="405"/>
      <c r="D114" s="405"/>
      <c r="E114" s="405"/>
      <c r="F114" s="405"/>
      <c r="G114" s="405"/>
      <c r="H114" s="405"/>
      <c r="I114" s="405"/>
      <c r="J114" s="405"/>
      <c r="K114" s="342" t="s">
        <v>378</v>
      </c>
      <c r="L114" s="342" t="s">
        <v>379</v>
      </c>
      <c r="M114" s="342" t="s">
        <v>380</v>
      </c>
      <c r="N114" s="405"/>
    </row>
    <row r="115" spans="1:14" s="346" customFormat="1" ht="13.5">
      <c r="A115" s="344">
        <v>1</v>
      </c>
      <c r="B115" s="344">
        <v>2</v>
      </c>
      <c r="C115" s="344">
        <v>3</v>
      </c>
      <c r="D115" s="344">
        <v>4</v>
      </c>
      <c r="E115" s="345" t="s">
        <v>381</v>
      </c>
      <c r="F115" s="344">
        <v>6</v>
      </c>
      <c r="G115" s="344">
        <v>7</v>
      </c>
      <c r="H115" s="344">
        <v>8</v>
      </c>
      <c r="I115" s="344">
        <v>9</v>
      </c>
      <c r="J115" s="344">
        <v>10</v>
      </c>
      <c r="K115" s="344">
        <v>11</v>
      </c>
      <c r="L115" s="344">
        <v>12</v>
      </c>
      <c r="M115" s="344">
        <v>13</v>
      </c>
      <c r="N115" s="344">
        <v>14</v>
      </c>
    </row>
    <row r="116" spans="1:14" s="515" customFormat="1" ht="13.5">
      <c r="A116" s="350"/>
      <c r="B116" s="350"/>
      <c r="C116" s="512"/>
      <c r="D116" s="351"/>
      <c r="E116" s="350"/>
      <c r="F116" s="355"/>
      <c r="G116" s="355"/>
      <c r="H116" s="355"/>
      <c r="I116" s="354"/>
      <c r="J116" s="513"/>
      <c r="K116" s="513"/>
      <c r="L116" s="513"/>
      <c r="M116" s="513"/>
      <c r="N116" s="514"/>
    </row>
    <row r="117" spans="1:25" s="341" customFormat="1" ht="12.75">
      <c r="A117" s="436" t="s">
        <v>443</v>
      </c>
      <c r="B117" s="436" t="s">
        <v>29</v>
      </c>
      <c r="C117" s="439" t="s">
        <v>444</v>
      </c>
      <c r="D117" s="439" t="s">
        <v>389</v>
      </c>
      <c r="E117" s="436" t="s">
        <v>445</v>
      </c>
      <c r="F117" s="437"/>
      <c r="G117" s="437">
        <v>0</v>
      </c>
      <c r="H117" s="438">
        <v>0</v>
      </c>
      <c r="I117" s="361" t="s">
        <v>384</v>
      </c>
      <c r="J117" s="362">
        <f>K117+L117+M117</f>
        <v>1756267</v>
      </c>
      <c r="K117" s="362">
        <v>439067</v>
      </c>
      <c r="L117" s="362">
        <v>0</v>
      </c>
      <c r="M117" s="362">
        <v>1317200</v>
      </c>
      <c r="N117" s="363">
        <v>0</v>
      </c>
      <c r="O117" s="339"/>
      <c r="P117" s="339"/>
      <c r="Q117" s="339"/>
      <c r="R117" s="339"/>
      <c r="S117" s="339"/>
      <c r="T117" s="339"/>
      <c r="U117" s="339"/>
      <c r="V117" s="339"/>
      <c r="W117" s="339"/>
      <c r="X117" s="339"/>
      <c r="Y117" s="339"/>
    </row>
    <row r="118" spans="1:25" s="341" customFormat="1" ht="12.75">
      <c r="A118" s="436"/>
      <c r="B118" s="436"/>
      <c r="C118" s="440"/>
      <c r="D118" s="440"/>
      <c r="E118" s="436"/>
      <c r="F118" s="437"/>
      <c r="G118" s="437"/>
      <c r="H118" s="438"/>
      <c r="I118" s="361" t="s">
        <v>385</v>
      </c>
      <c r="J118" s="362">
        <f>K118+L118+M118</f>
        <v>-1317200</v>
      </c>
      <c r="K118" s="362"/>
      <c r="L118" s="362"/>
      <c r="M118" s="362">
        <v>-1317200</v>
      </c>
      <c r="N118" s="363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</row>
    <row r="119" spans="1:25" s="341" customFormat="1" ht="12.75">
      <c r="A119" s="436"/>
      <c r="B119" s="436"/>
      <c r="C119" s="404"/>
      <c r="D119" s="404"/>
      <c r="E119" s="436"/>
      <c r="F119" s="437"/>
      <c r="G119" s="437"/>
      <c r="H119" s="438"/>
      <c r="I119" s="361" t="s">
        <v>386</v>
      </c>
      <c r="J119" s="362">
        <f>K119+L119+M119</f>
        <v>439067</v>
      </c>
      <c r="K119" s="362">
        <f>K118+K117</f>
        <v>439067</v>
      </c>
      <c r="L119" s="362">
        <f>L118+L117</f>
        <v>0</v>
      </c>
      <c r="M119" s="362">
        <f>M118+M117</f>
        <v>0</v>
      </c>
      <c r="N119" s="362">
        <f>N118+N117</f>
        <v>0</v>
      </c>
      <c r="O119" s="339"/>
      <c r="P119" s="339"/>
      <c r="Q119" s="339"/>
      <c r="R119" s="339"/>
      <c r="S119" s="339"/>
      <c r="T119" s="339"/>
      <c r="U119" s="339"/>
      <c r="V119" s="339"/>
      <c r="W119" s="339"/>
      <c r="X119" s="339"/>
      <c r="Y119" s="339"/>
    </row>
    <row r="120" spans="1:14" s="515" customFormat="1" ht="13.5">
      <c r="A120" s="350"/>
      <c r="B120" s="350"/>
      <c r="C120" s="516"/>
      <c r="D120" s="378"/>
      <c r="E120" s="350"/>
      <c r="F120" s="355"/>
      <c r="G120" s="355"/>
      <c r="H120" s="355"/>
      <c r="I120" s="354"/>
      <c r="J120" s="513"/>
      <c r="K120" s="513"/>
      <c r="L120" s="513"/>
      <c r="M120" s="513"/>
      <c r="N120" s="514"/>
    </row>
    <row r="121" spans="1:25" s="341" customFormat="1" ht="12.75">
      <c r="A121" s="436" t="s">
        <v>446</v>
      </c>
      <c r="B121" s="436" t="s">
        <v>207</v>
      </c>
      <c r="C121" s="439" t="s">
        <v>447</v>
      </c>
      <c r="D121" s="439" t="s">
        <v>389</v>
      </c>
      <c r="E121" s="436" t="s">
        <v>390</v>
      </c>
      <c r="F121" s="437">
        <v>143000</v>
      </c>
      <c r="G121" s="437">
        <v>0</v>
      </c>
      <c r="H121" s="438">
        <v>0</v>
      </c>
      <c r="I121" s="361" t="s">
        <v>384</v>
      </c>
      <c r="J121" s="362">
        <f>K121+L121+M121</f>
        <v>98000</v>
      </c>
      <c r="K121" s="362">
        <v>0</v>
      </c>
      <c r="L121" s="362">
        <v>24500</v>
      </c>
      <c r="M121" s="362">
        <v>73500</v>
      </c>
      <c r="N121" s="363">
        <v>0</v>
      </c>
      <c r="O121" s="339"/>
      <c r="P121" s="339"/>
      <c r="Q121" s="339"/>
      <c r="R121" s="339"/>
      <c r="S121" s="339"/>
      <c r="T121" s="339"/>
      <c r="U121" s="339"/>
      <c r="V121" s="339"/>
      <c r="W121" s="339"/>
      <c r="X121" s="339"/>
      <c r="Y121" s="339"/>
    </row>
    <row r="122" spans="1:25" s="341" customFormat="1" ht="12.75">
      <c r="A122" s="436"/>
      <c r="B122" s="436"/>
      <c r="C122" s="440"/>
      <c r="D122" s="440"/>
      <c r="E122" s="436"/>
      <c r="F122" s="437"/>
      <c r="G122" s="437"/>
      <c r="H122" s="438"/>
      <c r="I122" s="361" t="s">
        <v>385</v>
      </c>
      <c r="J122" s="362">
        <f>K122+L122+M122</f>
        <v>14000</v>
      </c>
      <c r="K122" s="362"/>
      <c r="L122" s="362">
        <v>3500</v>
      </c>
      <c r="M122" s="362">
        <v>10500</v>
      </c>
      <c r="N122" s="363"/>
      <c r="O122" s="339"/>
      <c r="P122" s="339"/>
      <c r="Q122" s="339"/>
      <c r="R122" s="339"/>
      <c r="S122" s="339"/>
      <c r="T122" s="339"/>
      <c r="U122" s="339"/>
      <c r="V122" s="339"/>
      <c r="W122" s="339"/>
      <c r="X122" s="339"/>
      <c r="Y122" s="339"/>
    </row>
    <row r="123" spans="1:25" s="341" customFormat="1" ht="12.75">
      <c r="A123" s="436"/>
      <c r="B123" s="436"/>
      <c r="C123" s="404"/>
      <c r="D123" s="404"/>
      <c r="E123" s="436"/>
      <c r="F123" s="437"/>
      <c r="G123" s="437"/>
      <c r="H123" s="438"/>
      <c r="I123" s="361" t="s">
        <v>386</v>
      </c>
      <c r="J123" s="362">
        <f>K123+L123+M123</f>
        <v>112000</v>
      </c>
      <c r="K123" s="362">
        <f>K122+K121</f>
        <v>0</v>
      </c>
      <c r="L123" s="362">
        <f>L122+L121</f>
        <v>28000</v>
      </c>
      <c r="M123" s="362">
        <f>M122+M121</f>
        <v>84000</v>
      </c>
      <c r="N123" s="362">
        <f>N122+N121</f>
        <v>0</v>
      </c>
      <c r="O123" s="339"/>
      <c r="P123" s="339"/>
      <c r="Q123" s="339"/>
      <c r="R123" s="339"/>
      <c r="S123" s="339"/>
      <c r="T123" s="339"/>
      <c r="U123" s="339"/>
      <c r="V123" s="339"/>
      <c r="W123" s="339"/>
      <c r="X123" s="339"/>
      <c r="Y123" s="339"/>
    </row>
    <row r="124" spans="1:25" s="341" customFormat="1" ht="18.75" customHeight="1">
      <c r="A124" s="356"/>
      <c r="B124" s="356"/>
      <c r="C124" s="368"/>
      <c r="D124" s="368"/>
      <c r="E124" s="356"/>
      <c r="F124" s="392"/>
      <c r="G124" s="392"/>
      <c r="H124" s="517"/>
      <c r="I124" s="361"/>
      <c r="J124" s="362"/>
      <c r="K124" s="362"/>
      <c r="L124" s="362"/>
      <c r="M124" s="362"/>
      <c r="N124" s="362"/>
      <c r="O124" s="339"/>
      <c r="P124" s="339"/>
      <c r="Q124" s="339"/>
      <c r="R124" s="339"/>
      <c r="S124" s="339"/>
      <c r="T124" s="339"/>
      <c r="U124" s="339"/>
      <c r="V124" s="339"/>
      <c r="W124" s="339"/>
      <c r="X124" s="339"/>
      <c r="Y124" s="339"/>
    </row>
    <row r="125" spans="1:25" s="341" customFormat="1" ht="12.75">
      <c r="A125" s="436" t="s">
        <v>448</v>
      </c>
      <c r="B125" s="436" t="s">
        <v>207</v>
      </c>
      <c r="C125" s="439" t="s">
        <v>449</v>
      </c>
      <c r="D125" s="439" t="s">
        <v>389</v>
      </c>
      <c r="E125" s="436" t="s">
        <v>390</v>
      </c>
      <c r="F125" s="437">
        <v>45000</v>
      </c>
      <c r="G125" s="437">
        <v>0</v>
      </c>
      <c r="H125" s="438">
        <v>0</v>
      </c>
      <c r="I125" s="361" t="s">
        <v>384</v>
      </c>
      <c r="J125" s="362">
        <f>K125+L125+M125</f>
        <v>45000</v>
      </c>
      <c r="K125" s="362">
        <v>0</v>
      </c>
      <c r="L125" s="362">
        <v>11250</v>
      </c>
      <c r="M125" s="362">
        <v>33750</v>
      </c>
      <c r="N125" s="363">
        <v>0</v>
      </c>
      <c r="O125" s="339"/>
      <c r="P125" s="339"/>
      <c r="Q125" s="339"/>
      <c r="R125" s="339"/>
      <c r="S125" s="339"/>
      <c r="T125" s="339"/>
      <c r="U125" s="339"/>
      <c r="V125" s="339"/>
      <c r="W125" s="339"/>
      <c r="X125" s="339"/>
      <c r="Y125" s="339"/>
    </row>
    <row r="126" spans="1:25" s="341" customFormat="1" ht="12.75">
      <c r="A126" s="436"/>
      <c r="B126" s="436"/>
      <c r="C126" s="440"/>
      <c r="D126" s="440"/>
      <c r="E126" s="436"/>
      <c r="F126" s="437"/>
      <c r="G126" s="437"/>
      <c r="H126" s="438"/>
      <c r="I126" s="361" t="s">
        <v>385</v>
      </c>
      <c r="J126" s="362">
        <f>K126+L126+M126</f>
        <v>-3533</v>
      </c>
      <c r="K126" s="362"/>
      <c r="L126" s="362">
        <v>-883</v>
      </c>
      <c r="M126" s="362">
        <v>-2650</v>
      </c>
      <c r="N126" s="363"/>
      <c r="O126" s="339"/>
      <c r="P126" s="339"/>
      <c r="Q126" s="339"/>
      <c r="R126" s="339"/>
      <c r="S126" s="339"/>
      <c r="T126" s="339"/>
      <c r="U126" s="339"/>
      <c r="V126" s="339"/>
      <c r="W126" s="339"/>
      <c r="X126" s="339"/>
      <c r="Y126" s="339"/>
    </row>
    <row r="127" spans="1:25" s="341" customFormat="1" ht="12.75">
      <c r="A127" s="436"/>
      <c r="B127" s="436"/>
      <c r="C127" s="404"/>
      <c r="D127" s="404"/>
      <c r="E127" s="436"/>
      <c r="F127" s="437"/>
      <c r="G127" s="437"/>
      <c r="H127" s="438"/>
      <c r="I127" s="361" t="s">
        <v>386</v>
      </c>
      <c r="J127" s="362">
        <f>K127+L127+M127</f>
        <v>41467</v>
      </c>
      <c r="K127" s="362">
        <f>K126+K125</f>
        <v>0</v>
      </c>
      <c r="L127" s="362">
        <f>L126+L125</f>
        <v>10367</v>
      </c>
      <c r="M127" s="362">
        <f>M126+M125</f>
        <v>31100</v>
      </c>
      <c r="N127" s="362">
        <f>N126+N125</f>
        <v>0</v>
      </c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</row>
    <row r="128" spans="1:25" s="341" customFormat="1" ht="12.75">
      <c r="A128" s="356"/>
      <c r="B128" s="356"/>
      <c r="C128" s="368"/>
      <c r="D128" s="368"/>
      <c r="E128" s="356"/>
      <c r="F128" s="392"/>
      <c r="G128" s="392"/>
      <c r="H128" s="517"/>
      <c r="I128" s="361"/>
      <c r="J128" s="362"/>
      <c r="K128" s="362"/>
      <c r="L128" s="362"/>
      <c r="M128" s="362"/>
      <c r="N128" s="362"/>
      <c r="O128" s="339"/>
      <c r="P128" s="339"/>
      <c r="Q128" s="339"/>
      <c r="R128" s="339"/>
      <c r="S128" s="339"/>
      <c r="T128" s="339"/>
      <c r="U128" s="339"/>
      <c r="V128" s="339"/>
      <c r="W128" s="339"/>
      <c r="X128" s="339"/>
      <c r="Y128" s="339"/>
    </row>
    <row r="129" spans="1:14" s="341" customFormat="1" ht="12.75">
      <c r="A129" s="489" t="s">
        <v>450</v>
      </c>
      <c r="B129" s="489"/>
      <c r="C129" s="435" t="s">
        <v>439</v>
      </c>
      <c r="D129" s="435"/>
      <c r="E129" s="489" t="s">
        <v>383</v>
      </c>
      <c r="F129" s="491" t="s">
        <v>383</v>
      </c>
      <c r="G129" s="493">
        <v>0</v>
      </c>
      <c r="H129" s="434" t="s">
        <v>383</v>
      </c>
      <c r="I129" s="354" t="s">
        <v>384</v>
      </c>
      <c r="J129" s="355">
        <f>K129+L129+M129</f>
        <v>7007138</v>
      </c>
      <c r="K129" s="355">
        <v>439067</v>
      </c>
      <c r="L129" s="355">
        <v>5143621</v>
      </c>
      <c r="M129" s="355">
        <v>1424450</v>
      </c>
      <c r="N129" s="355">
        <v>0</v>
      </c>
    </row>
    <row r="130" spans="1:14" s="341" customFormat="1" ht="12.75">
      <c r="A130" s="489"/>
      <c r="B130" s="489"/>
      <c r="C130" s="468"/>
      <c r="D130" s="468"/>
      <c r="E130" s="489"/>
      <c r="F130" s="491"/>
      <c r="G130" s="493"/>
      <c r="H130" s="494"/>
      <c r="I130" s="354" t="s">
        <v>385</v>
      </c>
      <c r="J130" s="355">
        <f>K130+L130+M130</f>
        <v>-1306733</v>
      </c>
      <c r="K130" s="355">
        <f>K122+K126+K118</f>
        <v>0</v>
      </c>
      <c r="L130" s="355">
        <f>L122+L126+L118</f>
        <v>2617</v>
      </c>
      <c r="M130" s="355">
        <f>M122+M126+M118</f>
        <v>-1309350</v>
      </c>
      <c r="N130" s="355">
        <f>N122+N126+N118</f>
        <v>0</v>
      </c>
    </row>
    <row r="131" spans="1:14" s="341" customFormat="1" ht="12.75">
      <c r="A131" s="489"/>
      <c r="B131" s="489"/>
      <c r="C131" s="469"/>
      <c r="D131" s="469"/>
      <c r="E131" s="489"/>
      <c r="F131" s="491"/>
      <c r="G131" s="493"/>
      <c r="H131" s="467"/>
      <c r="I131" s="354" t="s">
        <v>386</v>
      </c>
      <c r="J131" s="355">
        <f>K131+L131+M131</f>
        <v>5700405</v>
      </c>
      <c r="K131" s="355">
        <f>K129+K130</f>
        <v>439067</v>
      </c>
      <c r="L131" s="355">
        <f>L129+L130</f>
        <v>5146238</v>
      </c>
      <c r="M131" s="355">
        <f>M129+M130</f>
        <v>115100</v>
      </c>
      <c r="N131" s="355">
        <f>N129+N130</f>
        <v>0</v>
      </c>
    </row>
    <row r="132" spans="1:14" s="515" customFormat="1" ht="26.25" customHeight="1">
      <c r="A132" s="518"/>
      <c r="B132" s="519"/>
      <c r="C132" s="520"/>
      <c r="D132" s="521"/>
      <c r="E132" s="519"/>
      <c r="F132" s="522"/>
      <c r="G132" s="522"/>
      <c r="H132" s="522"/>
      <c r="I132" s="523"/>
      <c r="J132" s="527"/>
      <c r="K132" s="527"/>
      <c r="L132" s="527"/>
      <c r="M132" s="527"/>
      <c r="N132" s="528"/>
    </row>
    <row r="133" spans="1:14" s="341" customFormat="1" ht="12.75">
      <c r="A133" s="488" t="s">
        <v>451</v>
      </c>
      <c r="B133" s="488"/>
      <c r="C133" s="468" t="s">
        <v>452</v>
      </c>
      <c r="D133" s="468"/>
      <c r="E133" s="488" t="s">
        <v>383</v>
      </c>
      <c r="F133" s="490" t="s">
        <v>383</v>
      </c>
      <c r="G133" s="492">
        <f>G103+G129</f>
        <v>254062828</v>
      </c>
      <c r="H133" s="494" t="s">
        <v>383</v>
      </c>
      <c r="I133" s="529" t="s">
        <v>384</v>
      </c>
      <c r="J133" s="530">
        <f>K133+L133+M133</f>
        <v>82257120</v>
      </c>
      <c r="K133" s="530">
        <f aca="true" t="shared" si="1" ref="K133:N134">K103+K129</f>
        <v>51449442</v>
      </c>
      <c r="L133" s="530">
        <f t="shared" si="1"/>
        <v>29344201</v>
      </c>
      <c r="M133" s="530">
        <f t="shared" si="1"/>
        <v>1463477</v>
      </c>
      <c r="N133" s="530">
        <f t="shared" si="1"/>
        <v>334346</v>
      </c>
    </row>
    <row r="134" spans="1:14" s="341" customFormat="1" ht="12.75">
      <c r="A134" s="489"/>
      <c r="B134" s="489"/>
      <c r="C134" s="468"/>
      <c r="D134" s="468"/>
      <c r="E134" s="489"/>
      <c r="F134" s="491"/>
      <c r="G134" s="493"/>
      <c r="H134" s="494"/>
      <c r="I134" s="354" t="s">
        <v>385</v>
      </c>
      <c r="J134" s="355">
        <f>K134+L134+M134</f>
        <v>-7739183</v>
      </c>
      <c r="K134" s="355">
        <f t="shared" si="1"/>
        <v>-142252</v>
      </c>
      <c r="L134" s="355">
        <f t="shared" si="1"/>
        <v>-6280792</v>
      </c>
      <c r="M134" s="355">
        <f t="shared" si="1"/>
        <v>-1316139</v>
      </c>
      <c r="N134" s="355">
        <f t="shared" si="1"/>
        <v>0</v>
      </c>
    </row>
    <row r="135" spans="1:14" s="341" customFormat="1" ht="12.75">
      <c r="A135" s="489"/>
      <c r="B135" s="489"/>
      <c r="C135" s="469"/>
      <c r="D135" s="469"/>
      <c r="E135" s="489"/>
      <c r="F135" s="491"/>
      <c r="G135" s="493"/>
      <c r="H135" s="467"/>
      <c r="I135" s="354" t="s">
        <v>386</v>
      </c>
      <c r="J135" s="355">
        <f>K135+L135+M135</f>
        <v>74517937</v>
      </c>
      <c r="K135" s="355">
        <f>K133+K134</f>
        <v>51307190</v>
      </c>
      <c r="L135" s="355">
        <f>L133+L134</f>
        <v>23063409</v>
      </c>
      <c r="M135" s="355">
        <f>M133+M134</f>
        <v>147338</v>
      </c>
      <c r="N135" s="355">
        <f>N133+N134</f>
        <v>334346</v>
      </c>
    </row>
    <row r="136" spans="1:14" s="341" customFormat="1" ht="21.75" customHeight="1">
      <c r="A136" s="350"/>
      <c r="B136" s="350"/>
      <c r="C136" s="432"/>
      <c r="D136" s="432"/>
      <c r="E136" s="350"/>
      <c r="F136" s="352"/>
      <c r="G136" s="429"/>
      <c r="H136" s="485"/>
      <c r="I136" s="354"/>
      <c r="J136" s="355"/>
      <c r="K136" s="355"/>
      <c r="L136" s="355"/>
      <c r="M136" s="355"/>
      <c r="N136" s="355"/>
    </row>
    <row r="137" spans="1:25" s="483" customFormat="1" ht="13.5">
      <c r="A137" s="555"/>
      <c r="B137" s="555"/>
      <c r="C137" s="526" t="s">
        <v>428</v>
      </c>
      <c r="D137" s="526"/>
      <c r="E137" s="555"/>
      <c r="F137" s="524"/>
      <c r="G137" s="524"/>
      <c r="H137" s="525"/>
      <c r="I137" s="481" t="s">
        <v>384</v>
      </c>
      <c r="J137" s="482">
        <f>K137+L137+M137</f>
        <v>41803180</v>
      </c>
      <c r="K137" s="482">
        <v>38270000</v>
      </c>
      <c r="L137" s="482">
        <v>3533180</v>
      </c>
      <c r="M137" s="482">
        <v>0</v>
      </c>
      <c r="N137" s="482">
        <v>334346</v>
      </c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</row>
    <row r="138" spans="1:25" s="483" customFormat="1" ht="13.5">
      <c r="A138" s="555"/>
      <c r="B138" s="555"/>
      <c r="C138" s="486"/>
      <c r="D138" s="486"/>
      <c r="E138" s="555"/>
      <c r="F138" s="524"/>
      <c r="G138" s="524"/>
      <c r="H138" s="525"/>
      <c r="I138" s="481" t="s">
        <v>385</v>
      </c>
      <c r="J138" s="482">
        <f>K138+L138+M138</f>
        <v>0</v>
      </c>
      <c r="K138" s="482">
        <f>K108</f>
        <v>0</v>
      </c>
      <c r="L138" s="482">
        <f>L108</f>
        <v>0</v>
      </c>
      <c r="M138" s="482">
        <f>M108</f>
        <v>0</v>
      </c>
      <c r="N138" s="482">
        <f>N108</f>
        <v>0</v>
      </c>
      <c r="O138" s="427"/>
      <c r="P138" s="427"/>
      <c r="Q138" s="427"/>
      <c r="R138" s="427"/>
      <c r="S138" s="427"/>
      <c r="T138" s="427"/>
      <c r="U138" s="427"/>
      <c r="V138" s="427"/>
      <c r="W138" s="427"/>
      <c r="X138" s="427"/>
      <c r="Y138" s="427"/>
    </row>
    <row r="139" spans="1:25" s="483" customFormat="1" ht="13.5">
      <c r="A139" s="555"/>
      <c r="B139" s="555"/>
      <c r="C139" s="487"/>
      <c r="D139" s="487"/>
      <c r="E139" s="555"/>
      <c r="F139" s="524"/>
      <c r="G139" s="524"/>
      <c r="H139" s="525"/>
      <c r="I139" s="481" t="s">
        <v>386</v>
      </c>
      <c r="J139" s="482">
        <f>K139+L139+M139</f>
        <v>41803180</v>
      </c>
      <c r="K139" s="482">
        <f>K137+K138</f>
        <v>38270000</v>
      </c>
      <c r="L139" s="482">
        <f>L137+L138</f>
        <v>3533180</v>
      </c>
      <c r="M139" s="482">
        <f>M137+M138</f>
        <v>0</v>
      </c>
      <c r="N139" s="482">
        <f>N137+N138</f>
        <v>334346</v>
      </c>
      <c r="O139" s="427"/>
      <c r="P139" s="427"/>
      <c r="Q139" s="427"/>
      <c r="R139" s="427"/>
      <c r="S139" s="427"/>
      <c r="T139" s="427"/>
      <c r="U139" s="427"/>
      <c r="V139" s="427"/>
      <c r="W139" s="427"/>
      <c r="X139" s="427"/>
      <c r="Y139" s="427"/>
    </row>
    <row r="140" spans="3:8" ht="12.75">
      <c r="C140" s="531"/>
      <c r="D140" s="531"/>
      <c r="E140" s="532"/>
      <c r="F140" s="533"/>
      <c r="G140" s="533"/>
      <c r="H140" s="534"/>
    </row>
    <row r="141" spans="1:8" ht="12.75">
      <c r="A141" s="339" t="s">
        <v>453</v>
      </c>
      <c r="C141" s="531"/>
      <c r="D141" s="531"/>
      <c r="E141" s="532"/>
      <c r="F141" s="533"/>
      <c r="G141" s="533"/>
      <c r="H141" s="534"/>
    </row>
    <row r="142" spans="1:8" ht="12.75">
      <c r="A142" s="339" t="s">
        <v>454</v>
      </c>
      <c r="C142" s="531"/>
      <c r="D142" s="531"/>
      <c r="E142" s="532"/>
      <c r="H142" s="534"/>
    </row>
    <row r="143" spans="1:8" ht="12.75">
      <c r="A143" s="340" t="s">
        <v>455</v>
      </c>
      <c r="C143" s="531"/>
      <c r="D143" s="531"/>
      <c r="E143" s="532"/>
      <c r="H143" s="534"/>
    </row>
    <row r="144" spans="3:8" ht="12.75">
      <c r="C144" s="531"/>
      <c r="D144" s="531"/>
      <c r="E144" s="532"/>
      <c r="H144" s="534"/>
    </row>
    <row r="145" spans="3:8" ht="12.75">
      <c r="C145" s="531"/>
      <c r="D145" s="531"/>
      <c r="E145" s="532"/>
      <c r="H145" s="534"/>
    </row>
    <row r="146" spans="3:8" ht="12.75">
      <c r="C146" s="531"/>
      <c r="D146" s="531"/>
      <c r="E146" s="532"/>
      <c r="H146" s="534"/>
    </row>
    <row r="147" spans="3:8" ht="12.75">
      <c r="C147" s="531"/>
      <c r="D147" s="531"/>
      <c r="E147" s="532"/>
      <c r="H147" s="534"/>
    </row>
    <row r="148" spans="3:8" ht="12.75">
      <c r="C148" s="531"/>
      <c r="D148" s="531"/>
      <c r="E148" s="532"/>
      <c r="H148" s="534"/>
    </row>
    <row r="149" spans="3:8" ht="12.75">
      <c r="C149" s="531"/>
      <c r="D149" s="531"/>
      <c r="H149" s="534"/>
    </row>
    <row r="150" spans="3:8" ht="12.75">
      <c r="C150" s="531"/>
      <c r="D150" s="531"/>
      <c r="H150" s="534"/>
    </row>
    <row r="151" spans="3:8" ht="12.75">
      <c r="C151" s="531"/>
      <c r="D151" s="531"/>
      <c r="H151" s="534"/>
    </row>
    <row r="152" spans="3:8" ht="12.75">
      <c r="C152" s="531"/>
      <c r="D152" s="531"/>
      <c r="H152" s="534"/>
    </row>
    <row r="153" spans="3:8" ht="12.75">
      <c r="C153" s="531"/>
      <c r="D153" s="531"/>
      <c r="H153" s="534"/>
    </row>
    <row r="154" spans="3:8" ht="12.75">
      <c r="C154" s="531"/>
      <c r="D154" s="531"/>
      <c r="H154" s="534"/>
    </row>
    <row r="155" spans="3:8" ht="12.75">
      <c r="C155" s="531"/>
      <c r="D155" s="531"/>
      <c r="H155" s="534"/>
    </row>
    <row r="156" ht="12.75">
      <c r="H156" s="534"/>
    </row>
    <row r="157" ht="12.75">
      <c r="H157" s="534"/>
    </row>
    <row r="158" ht="12.75">
      <c r="H158" s="534"/>
    </row>
    <row r="159" ht="12.75">
      <c r="H159" s="534"/>
    </row>
    <row r="160" ht="12.75">
      <c r="H160" s="534"/>
    </row>
    <row r="161" ht="12.75">
      <c r="H161" s="534"/>
    </row>
    <row r="162" ht="12.75">
      <c r="H162" s="534"/>
    </row>
    <row r="163" ht="12.75">
      <c r="H163" s="534"/>
    </row>
    <row r="164" ht="12.75">
      <c r="H164" s="534"/>
    </row>
    <row r="165" ht="12.75">
      <c r="H165" s="534"/>
    </row>
    <row r="166" ht="12.75">
      <c r="H166" s="534"/>
    </row>
    <row r="167" ht="12.75">
      <c r="H167" s="534"/>
    </row>
    <row r="168" ht="12.75">
      <c r="H168" s="534"/>
    </row>
    <row r="169" ht="12.75">
      <c r="H169" s="534"/>
    </row>
    <row r="170" ht="12.75">
      <c r="H170" s="534"/>
    </row>
    <row r="171" ht="12.75">
      <c r="H171" s="534"/>
    </row>
    <row r="172" ht="12.75">
      <c r="H172" s="534"/>
    </row>
    <row r="173" ht="12.75">
      <c r="H173" s="534"/>
    </row>
    <row r="174" ht="12.75">
      <c r="H174" s="534"/>
    </row>
    <row r="175" ht="12.75">
      <c r="H175" s="534"/>
    </row>
    <row r="176" ht="12.75">
      <c r="H176" s="534"/>
    </row>
    <row r="177" ht="12.75">
      <c r="H177" s="534"/>
    </row>
    <row r="178" ht="12.75">
      <c r="H178" s="534"/>
    </row>
    <row r="179" ht="12.75">
      <c r="H179" s="534"/>
    </row>
    <row r="180" ht="12.75">
      <c r="H180" s="534"/>
    </row>
    <row r="181" ht="12.75">
      <c r="H181" s="534"/>
    </row>
    <row r="182" ht="12.75">
      <c r="H182" s="534"/>
    </row>
    <row r="183" ht="12.75">
      <c r="H183" s="534"/>
    </row>
    <row r="184" ht="12.75">
      <c r="H184" s="534"/>
    </row>
    <row r="185" ht="12.75">
      <c r="H185" s="534"/>
    </row>
    <row r="186" ht="12.75">
      <c r="H186" s="534"/>
    </row>
    <row r="187" ht="12.75">
      <c r="H187" s="534"/>
    </row>
    <row r="188" ht="12.75">
      <c r="H188" s="534"/>
    </row>
    <row r="189" ht="12.75">
      <c r="H189" s="534"/>
    </row>
    <row r="190" ht="12.75">
      <c r="H190" s="534"/>
    </row>
    <row r="191" ht="12.75">
      <c r="H191" s="534"/>
    </row>
    <row r="192" ht="12.75">
      <c r="H192" s="534"/>
    </row>
    <row r="193" ht="12.75">
      <c r="H193" s="534"/>
    </row>
    <row r="194" ht="12.75">
      <c r="H194" s="534"/>
    </row>
    <row r="195" ht="12.75">
      <c r="H195" s="534"/>
    </row>
    <row r="196" ht="12.75">
      <c r="H196" s="534"/>
    </row>
    <row r="197" ht="12.75">
      <c r="H197" s="534"/>
    </row>
    <row r="198" ht="12.75">
      <c r="H198" s="534"/>
    </row>
    <row r="199" ht="12.75">
      <c r="H199" s="534"/>
    </row>
    <row r="200" ht="12.75">
      <c r="H200" s="534"/>
    </row>
    <row r="201" ht="12.75">
      <c r="H201" s="534"/>
    </row>
    <row r="202" ht="12.75">
      <c r="H202" s="534"/>
    </row>
    <row r="203" ht="12.75">
      <c r="H203" s="534"/>
    </row>
    <row r="204" ht="12.75">
      <c r="H204" s="534"/>
    </row>
    <row r="205" ht="12.75">
      <c r="H205" s="534"/>
    </row>
    <row r="206" ht="12.75">
      <c r="H206" s="534"/>
    </row>
    <row r="207" ht="12.75">
      <c r="H207" s="534"/>
    </row>
    <row r="208" ht="12.75">
      <c r="H208" s="534"/>
    </row>
    <row r="209" ht="12.75">
      <c r="H209" s="534"/>
    </row>
    <row r="210" ht="12.75">
      <c r="H210" s="534"/>
    </row>
    <row r="211" ht="12.75">
      <c r="H211" s="534"/>
    </row>
    <row r="212" ht="12.75">
      <c r="H212" s="534"/>
    </row>
    <row r="213" ht="12.75">
      <c r="H213" s="534"/>
    </row>
    <row r="214" ht="12.75">
      <c r="H214" s="534"/>
    </row>
    <row r="215" ht="12.75">
      <c r="H215" s="534"/>
    </row>
    <row r="216" ht="12.75">
      <c r="H216" s="534"/>
    </row>
    <row r="217" ht="12.75">
      <c r="H217" s="534"/>
    </row>
    <row r="218" ht="12.75">
      <c r="H218" s="534"/>
    </row>
    <row r="219" ht="12.75">
      <c r="H219" s="534"/>
    </row>
    <row r="220" ht="12.75">
      <c r="H220" s="534"/>
    </row>
    <row r="221" ht="12.75">
      <c r="H221" s="534"/>
    </row>
    <row r="222" ht="12.75">
      <c r="H222" s="534"/>
    </row>
    <row r="223" ht="12.75">
      <c r="H223" s="534"/>
    </row>
    <row r="224" ht="12.75">
      <c r="H224" s="534"/>
    </row>
    <row r="225" ht="12.75">
      <c r="H225" s="534"/>
    </row>
    <row r="226" ht="12.75">
      <c r="H226" s="534"/>
    </row>
    <row r="227" ht="12.75">
      <c r="H227" s="534"/>
    </row>
    <row r="228" ht="12.75">
      <c r="H228" s="534"/>
    </row>
    <row r="229" ht="12.75">
      <c r="H229" s="534"/>
    </row>
    <row r="230" ht="12.75">
      <c r="H230" s="534"/>
    </row>
    <row r="231" ht="12.75">
      <c r="H231" s="534"/>
    </row>
    <row r="232" ht="12.75">
      <c r="H232" s="534"/>
    </row>
    <row r="233" ht="12.75">
      <c r="H233" s="534"/>
    </row>
    <row r="234" ht="12.75">
      <c r="H234" s="534"/>
    </row>
    <row r="235" ht="12.75">
      <c r="H235" s="534"/>
    </row>
    <row r="236" ht="12.75">
      <c r="H236" s="534"/>
    </row>
    <row r="237" ht="12.75">
      <c r="H237" s="534"/>
    </row>
    <row r="238" ht="12.75">
      <c r="H238" s="534"/>
    </row>
    <row r="239" ht="12.75">
      <c r="H239" s="534"/>
    </row>
    <row r="240" ht="12.75">
      <c r="H240" s="534"/>
    </row>
    <row r="241" ht="12.75">
      <c r="H241" s="534"/>
    </row>
    <row r="242" ht="12.75">
      <c r="H242" s="534"/>
    </row>
    <row r="243" ht="12.75">
      <c r="H243" s="534"/>
    </row>
    <row r="244" ht="12.75">
      <c r="H244" s="534"/>
    </row>
    <row r="245" ht="12.75">
      <c r="H245" s="534"/>
    </row>
    <row r="246" ht="12.75">
      <c r="H246" s="534"/>
    </row>
    <row r="247" ht="12.75">
      <c r="H247" s="534"/>
    </row>
    <row r="248" ht="12.75">
      <c r="H248" s="534"/>
    </row>
    <row r="249" ht="12.75">
      <c r="H249" s="534"/>
    </row>
    <row r="250" ht="12.75">
      <c r="H250" s="534"/>
    </row>
    <row r="251" ht="12.75">
      <c r="H251" s="534"/>
    </row>
    <row r="252" ht="12.75">
      <c r="H252" s="534"/>
    </row>
    <row r="253" ht="12.75">
      <c r="H253" s="534"/>
    </row>
    <row r="254" ht="12.75">
      <c r="H254" s="534"/>
    </row>
    <row r="255" ht="12.75">
      <c r="H255" s="534"/>
    </row>
  </sheetData>
  <mergeCells count="244">
    <mergeCell ref="E9:E10"/>
    <mergeCell ref="F9:F10"/>
    <mergeCell ref="G9:G10"/>
    <mergeCell ref="A9:A10"/>
    <mergeCell ref="B9:B10"/>
    <mergeCell ref="C9:C10"/>
    <mergeCell ref="D9:D10"/>
    <mergeCell ref="I9:I10"/>
    <mergeCell ref="J9:J10"/>
    <mergeCell ref="K9:M9"/>
    <mergeCell ref="J1:K1"/>
    <mergeCell ref="J2:K2"/>
    <mergeCell ref="J3:L3"/>
    <mergeCell ref="N9:N10"/>
    <mergeCell ref="A12:A14"/>
    <mergeCell ref="B12:B14"/>
    <mergeCell ref="C12:C14"/>
    <mergeCell ref="D12:D14"/>
    <mergeCell ref="E12:E14"/>
    <mergeCell ref="F12:F14"/>
    <mergeCell ref="G12:G14"/>
    <mergeCell ref="H12:H14"/>
    <mergeCell ref="H9:H10"/>
    <mergeCell ref="A16:A18"/>
    <mergeCell ref="B16:B18"/>
    <mergeCell ref="C16:C18"/>
    <mergeCell ref="D16:D18"/>
    <mergeCell ref="E16:E18"/>
    <mergeCell ref="F16:F18"/>
    <mergeCell ref="G16:G18"/>
    <mergeCell ref="H16:H18"/>
    <mergeCell ref="A20:A22"/>
    <mergeCell ref="B20:B22"/>
    <mergeCell ref="C20:C22"/>
    <mergeCell ref="D20:D22"/>
    <mergeCell ref="E20:E22"/>
    <mergeCell ref="F20:F22"/>
    <mergeCell ref="G20:G22"/>
    <mergeCell ref="H20:H22"/>
    <mergeCell ref="A31:A33"/>
    <mergeCell ref="B31:B33"/>
    <mergeCell ref="C31:C33"/>
    <mergeCell ref="D31:D33"/>
    <mergeCell ref="E31:E33"/>
    <mergeCell ref="F31:F33"/>
    <mergeCell ref="G31:G33"/>
    <mergeCell ref="H31:H33"/>
    <mergeCell ref="A35:A37"/>
    <mergeCell ref="B35:B37"/>
    <mergeCell ref="C35:C37"/>
    <mergeCell ref="D35:D37"/>
    <mergeCell ref="E35:E37"/>
    <mergeCell ref="F35:F37"/>
    <mergeCell ref="G35:G37"/>
    <mergeCell ref="H35:H37"/>
    <mergeCell ref="A39:A41"/>
    <mergeCell ref="B39:B41"/>
    <mergeCell ref="C39:C41"/>
    <mergeCell ref="D39:D41"/>
    <mergeCell ref="E39:E41"/>
    <mergeCell ref="F39:F41"/>
    <mergeCell ref="G39:G41"/>
    <mergeCell ref="H39:H41"/>
    <mergeCell ref="A43:A45"/>
    <mergeCell ref="B43:B45"/>
    <mergeCell ref="C43:C45"/>
    <mergeCell ref="D43:D45"/>
    <mergeCell ref="E43:E45"/>
    <mergeCell ref="F43:F45"/>
    <mergeCell ref="G43:G45"/>
    <mergeCell ref="H43:H45"/>
    <mergeCell ref="A47:A49"/>
    <mergeCell ref="B47:B49"/>
    <mergeCell ref="C47:C49"/>
    <mergeCell ref="D47:D49"/>
    <mergeCell ref="E47:E49"/>
    <mergeCell ref="F47:F49"/>
    <mergeCell ref="G47:G49"/>
    <mergeCell ref="H47:H49"/>
    <mergeCell ref="A51:A53"/>
    <mergeCell ref="B51:B53"/>
    <mergeCell ref="C51:C53"/>
    <mergeCell ref="D51:D53"/>
    <mergeCell ref="E51:E53"/>
    <mergeCell ref="F51:F53"/>
    <mergeCell ref="G51:G53"/>
    <mergeCell ref="H51:H53"/>
    <mergeCell ref="A59:N59"/>
    <mergeCell ref="A64:A66"/>
    <mergeCell ref="B64:B66"/>
    <mergeCell ref="C64:C66"/>
    <mergeCell ref="D64:D66"/>
    <mergeCell ref="E64:E66"/>
    <mergeCell ref="F64:F66"/>
    <mergeCell ref="G64:G66"/>
    <mergeCell ref="H64:H66"/>
    <mergeCell ref="A68:A70"/>
    <mergeCell ref="B68:B70"/>
    <mergeCell ref="C68:C70"/>
    <mergeCell ref="D68:D70"/>
    <mergeCell ref="E68:E70"/>
    <mergeCell ref="F68:F70"/>
    <mergeCell ref="G68:G70"/>
    <mergeCell ref="H68:H70"/>
    <mergeCell ref="A72:A74"/>
    <mergeCell ref="B72:B74"/>
    <mergeCell ref="C72:C74"/>
    <mergeCell ref="D72:D74"/>
    <mergeCell ref="E72:E74"/>
    <mergeCell ref="F72:F74"/>
    <mergeCell ref="G72:G74"/>
    <mergeCell ref="H72:H74"/>
    <mergeCell ref="A76:A78"/>
    <mergeCell ref="B76:B78"/>
    <mergeCell ref="C76:C78"/>
    <mergeCell ref="D76:D78"/>
    <mergeCell ref="E76:E78"/>
    <mergeCell ref="F76:F78"/>
    <mergeCell ref="G76:G78"/>
    <mergeCell ref="H76:H78"/>
    <mergeCell ref="A80:A82"/>
    <mergeCell ref="B80:B82"/>
    <mergeCell ref="C80:C82"/>
    <mergeCell ref="D80:D82"/>
    <mergeCell ref="E80:E82"/>
    <mergeCell ref="F80:F82"/>
    <mergeCell ref="G80:G82"/>
    <mergeCell ref="H80:H82"/>
    <mergeCell ref="A84:A86"/>
    <mergeCell ref="B84:B86"/>
    <mergeCell ref="C84:C86"/>
    <mergeCell ref="D84:D86"/>
    <mergeCell ref="E84:E86"/>
    <mergeCell ref="F84:F86"/>
    <mergeCell ref="G84:G86"/>
    <mergeCell ref="H84:H86"/>
    <mergeCell ref="A87:A89"/>
    <mergeCell ref="B87:B89"/>
    <mergeCell ref="C87:C89"/>
    <mergeCell ref="D87:D89"/>
    <mergeCell ref="E87:E89"/>
    <mergeCell ref="F87:F89"/>
    <mergeCell ref="G87:G89"/>
    <mergeCell ref="H87:H89"/>
    <mergeCell ref="A91:A93"/>
    <mergeCell ref="B91:B93"/>
    <mergeCell ref="C91:C93"/>
    <mergeCell ref="D91:D93"/>
    <mergeCell ref="E91:E93"/>
    <mergeCell ref="F91:F93"/>
    <mergeCell ref="G91:G93"/>
    <mergeCell ref="H91:H93"/>
    <mergeCell ref="A95:A97"/>
    <mergeCell ref="B95:B97"/>
    <mergeCell ref="C95:C97"/>
    <mergeCell ref="D95:D97"/>
    <mergeCell ref="E95:E97"/>
    <mergeCell ref="F95:F97"/>
    <mergeCell ref="G95:G97"/>
    <mergeCell ref="H95:H97"/>
    <mergeCell ref="A99:A101"/>
    <mergeCell ref="B99:B101"/>
    <mergeCell ref="C99:C101"/>
    <mergeCell ref="D99:D101"/>
    <mergeCell ref="E99:E101"/>
    <mergeCell ref="F99:F101"/>
    <mergeCell ref="G99:G101"/>
    <mergeCell ref="H99:H101"/>
    <mergeCell ref="A103:A105"/>
    <mergeCell ref="B103:B105"/>
    <mergeCell ref="C103:C105"/>
    <mergeCell ref="D103:D105"/>
    <mergeCell ref="E103:E105"/>
    <mergeCell ref="F103:F105"/>
    <mergeCell ref="G103:G105"/>
    <mergeCell ref="H103:H105"/>
    <mergeCell ref="A107:A109"/>
    <mergeCell ref="B107:B109"/>
    <mergeCell ref="C107:C109"/>
    <mergeCell ref="D107:D109"/>
    <mergeCell ref="E107:E109"/>
    <mergeCell ref="F107:F109"/>
    <mergeCell ref="G107:G109"/>
    <mergeCell ref="H107:H109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M113"/>
    <mergeCell ref="N113:N114"/>
    <mergeCell ref="A117:A119"/>
    <mergeCell ref="B117:B119"/>
    <mergeCell ref="C117:C119"/>
    <mergeCell ref="D117:D119"/>
    <mergeCell ref="E117:E119"/>
    <mergeCell ref="F117:F119"/>
    <mergeCell ref="G117:G119"/>
    <mergeCell ref="H117:H119"/>
    <mergeCell ref="A121:A123"/>
    <mergeCell ref="B121:B123"/>
    <mergeCell ref="C121:C123"/>
    <mergeCell ref="D121:D123"/>
    <mergeCell ref="E121:E123"/>
    <mergeCell ref="F121:F123"/>
    <mergeCell ref="G121:G123"/>
    <mergeCell ref="H121:H123"/>
    <mergeCell ref="A125:A127"/>
    <mergeCell ref="B125:B127"/>
    <mergeCell ref="C125:C127"/>
    <mergeCell ref="D125:D127"/>
    <mergeCell ref="E125:E127"/>
    <mergeCell ref="F125:F127"/>
    <mergeCell ref="G125:G127"/>
    <mergeCell ref="H125:H127"/>
    <mergeCell ref="A129:A131"/>
    <mergeCell ref="B129:B131"/>
    <mergeCell ref="C129:C131"/>
    <mergeCell ref="D129:D131"/>
    <mergeCell ref="E129:E131"/>
    <mergeCell ref="F129:F131"/>
    <mergeCell ref="G129:G131"/>
    <mergeCell ref="H129:H131"/>
    <mergeCell ref="A133:A135"/>
    <mergeCell ref="B133:B135"/>
    <mergeCell ref="C133:C135"/>
    <mergeCell ref="D133:D135"/>
    <mergeCell ref="E133:E135"/>
    <mergeCell ref="F133:F135"/>
    <mergeCell ref="G133:G135"/>
    <mergeCell ref="H133:H135"/>
    <mergeCell ref="A137:A139"/>
    <mergeCell ref="B137:B139"/>
    <mergeCell ref="C137:C139"/>
    <mergeCell ref="D137:D139"/>
    <mergeCell ref="E137:E139"/>
    <mergeCell ref="F137:F139"/>
    <mergeCell ref="G137:G139"/>
    <mergeCell ref="H137:H13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A15" sqref="A15:F15"/>
    </sheetView>
  </sheetViews>
  <sheetFormatPr defaultColWidth="9.140625" defaultRowHeight="12.75"/>
  <cols>
    <col min="1" max="1" width="6.140625" style="1" customWidth="1"/>
    <col min="2" max="2" width="9.421875" style="1" customWidth="1"/>
    <col min="3" max="3" width="28.00390625" style="1" customWidth="1"/>
    <col min="4" max="4" width="25.8515625" style="1" customWidth="1"/>
    <col min="5" max="5" width="22.7109375" style="1" customWidth="1"/>
    <col min="6" max="6" width="9.57421875" style="1" customWidth="1"/>
    <col min="7" max="7" width="5.140625" style="1" customWidth="1"/>
    <col min="8" max="8" width="12.140625" style="1" customWidth="1"/>
    <col min="9" max="9" width="12.28125" style="1" customWidth="1"/>
    <col min="10" max="10" width="4.421875" style="1" customWidth="1"/>
    <col min="11" max="11" width="12.57421875" style="1" customWidth="1"/>
    <col min="12" max="12" width="13.421875" style="1" customWidth="1"/>
    <col min="13" max="13" width="10.421875" style="1" customWidth="1"/>
    <col min="14" max="14" width="8.57421875" style="1" customWidth="1"/>
    <col min="15" max="16384" width="9.140625" style="1" customWidth="1"/>
  </cols>
  <sheetData>
    <row r="1" spans="6:16" ht="12.75">
      <c r="F1" s="5"/>
      <c r="G1" s="5"/>
      <c r="L1" s="2" t="s">
        <v>456</v>
      </c>
      <c r="N1" s="2"/>
      <c r="O1" s="2"/>
      <c r="P1" s="2"/>
    </row>
    <row r="2" spans="6:16" ht="12.75">
      <c r="F2" s="5"/>
      <c r="G2" s="5"/>
      <c r="L2" s="2" t="s">
        <v>1</v>
      </c>
      <c r="N2" s="2"/>
      <c r="O2" s="2"/>
      <c r="P2" s="2"/>
    </row>
    <row r="3" spans="6:16" ht="12.75">
      <c r="F3" s="5"/>
      <c r="G3" s="5"/>
      <c r="L3" s="7" t="s">
        <v>457</v>
      </c>
      <c r="N3" s="340"/>
      <c r="O3" s="340"/>
      <c r="P3" s="340"/>
    </row>
    <row r="4" spans="6:16" ht="12.75">
      <c r="F4" s="5"/>
      <c r="G4" s="5"/>
      <c r="L4" s="7"/>
      <c r="N4" s="340"/>
      <c r="O4" s="340"/>
      <c r="P4" s="340"/>
    </row>
    <row r="5" s="339" customFormat="1" ht="12.75">
      <c r="A5" s="339" t="s">
        <v>458</v>
      </c>
    </row>
    <row r="6" s="339" customFormat="1" ht="12.75">
      <c r="A6" s="341" t="s">
        <v>459</v>
      </c>
    </row>
    <row r="7" s="339" customFormat="1" ht="12.75">
      <c r="A7" s="341"/>
    </row>
    <row r="8" spans="6:14" ht="12.75">
      <c r="F8" s="5"/>
      <c r="G8" s="5"/>
      <c r="M8" s="713"/>
      <c r="N8" s="713"/>
    </row>
    <row r="9" spans="2:13" ht="12.75">
      <c r="B9" s="535"/>
      <c r="C9" s="535"/>
      <c r="D9" s="535"/>
      <c r="E9" s="68"/>
      <c r="F9" s="68"/>
      <c r="G9" s="68"/>
      <c r="M9" s="1" t="s">
        <v>8</v>
      </c>
    </row>
    <row r="10" spans="1:14" s="537" customFormat="1" ht="26.25" customHeight="1">
      <c r="A10" s="712" t="s">
        <v>366</v>
      </c>
      <c r="B10" s="710" t="s">
        <v>9</v>
      </c>
      <c r="C10" s="712" t="s">
        <v>460</v>
      </c>
      <c r="D10" s="712" t="s">
        <v>461</v>
      </c>
      <c r="E10" s="712" t="s">
        <v>462</v>
      </c>
      <c r="F10" s="712" t="s">
        <v>463</v>
      </c>
      <c r="G10" s="710" t="s">
        <v>374</v>
      </c>
      <c r="H10" s="712" t="s">
        <v>464</v>
      </c>
      <c r="I10" s="712" t="s">
        <v>372</v>
      </c>
      <c r="J10" s="710" t="s">
        <v>374</v>
      </c>
      <c r="K10" s="712" t="s">
        <v>375</v>
      </c>
      <c r="L10" s="712" t="s">
        <v>465</v>
      </c>
      <c r="M10" s="712"/>
      <c r="N10" s="712" t="s">
        <v>466</v>
      </c>
    </row>
    <row r="11" spans="1:14" s="537" customFormat="1" ht="51">
      <c r="A11" s="712"/>
      <c r="B11" s="711"/>
      <c r="C11" s="712"/>
      <c r="D11" s="712"/>
      <c r="E11" s="712"/>
      <c r="F11" s="712"/>
      <c r="G11" s="711"/>
      <c r="H11" s="712"/>
      <c r="I11" s="712"/>
      <c r="J11" s="711"/>
      <c r="K11" s="712"/>
      <c r="L11" s="536" t="s">
        <v>467</v>
      </c>
      <c r="M11" s="536" t="s">
        <v>468</v>
      </c>
      <c r="N11" s="712"/>
    </row>
    <row r="12" spans="1:14" s="541" customFormat="1" ht="12.75">
      <c r="A12" s="539">
        <v>1</v>
      </c>
      <c r="B12" s="539">
        <v>2</v>
      </c>
      <c r="C12" s="539">
        <v>3</v>
      </c>
      <c r="D12" s="539">
        <v>4</v>
      </c>
      <c r="E12" s="539">
        <v>5</v>
      </c>
      <c r="F12" s="540" t="s">
        <v>469</v>
      </c>
      <c r="G12" s="540" t="s">
        <v>470</v>
      </c>
      <c r="H12" s="540" t="s">
        <v>382</v>
      </c>
      <c r="I12" s="539">
        <v>8</v>
      </c>
      <c r="J12" s="539" t="s">
        <v>471</v>
      </c>
      <c r="K12" s="539">
        <v>9</v>
      </c>
      <c r="L12" s="539">
        <v>10</v>
      </c>
      <c r="M12" s="539">
        <v>11</v>
      </c>
      <c r="N12" s="539">
        <v>12</v>
      </c>
    </row>
    <row r="13" spans="1:14" s="541" customFormat="1" ht="13.5" thickBot="1">
      <c r="A13" s="542"/>
      <c r="B13" s="543"/>
      <c r="C13" s="543"/>
      <c r="D13" s="543"/>
      <c r="E13" s="543"/>
      <c r="F13" s="544"/>
      <c r="G13" s="544"/>
      <c r="H13" s="545"/>
      <c r="I13" s="546"/>
      <c r="J13" s="546"/>
      <c r="K13" s="546"/>
      <c r="L13" s="546"/>
      <c r="M13" s="546"/>
      <c r="N13" s="546"/>
    </row>
    <row r="14" spans="1:14" s="556" customFormat="1" ht="19.5" customHeight="1">
      <c r="A14" s="547" t="s">
        <v>472</v>
      </c>
      <c r="B14" s="548"/>
      <c r="C14" s="548"/>
      <c r="D14" s="548"/>
      <c r="E14" s="548"/>
      <c r="F14" s="549"/>
      <c r="G14" s="549"/>
      <c r="H14" s="550"/>
      <c r="I14" s="551"/>
      <c r="J14" s="551"/>
      <c r="K14" s="551"/>
      <c r="L14" s="551"/>
      <c r="M14" s="551"/>
      <c r="N14" s="552"/>
    </row>
    <row r="15" spans="1:14" s="561" customFormat="1" ht="46.5" customHeight="1">
      <c r="A15" s="702" t="s">
        <v>473</v>
      </c>
      <c r="B15" s="703"/>
      <c r="C15" s="703"/>
      <c r="D15" s="703"/>
      <c r="E15" s="703"/>
      <c r="F15" s="704"/>
      <c r="G15" s="557"/>
      <c r="H15" s="558">
        <v>269430786</v>
      </c>
      <c r="I15" s="559">
        <v>142024418</v>
      </c>
      <c r="J15" s="559"/>
      <c r="K15" s="559">
        <v>41833180</v>
      </c>
      <c r="L15" s="559">
        <v>38300000</v>
      </c>
      <c r="M15" s="559">
        <v>3533180</v>
      </c>
      <c r="N15" s="560">
        <v>442606</v>
      </c>
    </row>
    <row r="16" spans="1:14" s="561" customFormat="1" ht="12" customHeight="1">
      <c r="A16" s="562"/>
      <c r="B16" s="563"/>
      <c r="C16" s="563"/>
      <c r="D16" s="563"/>
      <c r="E16" s="563"/>
      <c r="F16" s="563"/>
      <c r="G16" s="563"/>
      <c r="H16" s="564"/>
      <c r="I16" s="565"/>
      <c r="J16" s="565"/>
      <c r="K16" s="565"/>
      <c r="L16" s="565"/>
      <c r="M16" s="565"/>
      <c r="N16" s="566"/>
    </row>
    <row r="17" spans="1:14" s="561" customFormat="1" ht="29.25" customHeight="1">
      <c r="A17" s="705" t="s">
        <v>474</v>
      </c>
      <c r="B17" s="706"/>
      <c r="C17" s="707"/>
      <c r="D17" s="707"/>
      <c r="E17" s="707"/>
      <c r="F17" s="708"/>
      <c r="G17" s="567"/>
      <c r="H17" s="568">
        <v>136463180</v>
      </c>
      <c r="I17" s="568">
        <v>68385065</v>
      </c>
      <c r="J17" s="568"/>
      <c r="K17" s="568">
        <v>17300180</v>
      </c>
      <c r="L17" s="568">
        <v>15400000</v>
      </c>
      <c r="M17" s="568">
        <v>1900180</v>
      </c>
      <c r="N17" s="569">
        <v>0</v>
      </c>
    </row>
    <row r="18" spans="1:14" s="561" customFormat="1" ht="12.75" customHeight="1">
      <c r="A18" s="562"/>
      <c r="B18" s="563"/>
      <c r="C18" s="563"/>
      <c r="D18" s="563"/>
      <c r="E18" s="563"/>
      <c r="F18" s="563"/>
      <c r="G18" s="563"/>
      <c r="H18" s="564"/>
      <c r="I18" s="565"/>
      <c r="J18" s="565"/>
      <c r="K18" s="565"/>
      <c r="L18" s="565"/>
      <c r="M18" s="565"/>
      <c r="N18" s="566"/>
    </row>
    <row r="19" spans="1:14" s="2" customFormat="1" ht="68.25" customHeight="1">
      <c r="A19" s="570" t="s">
        <v>316</v>
      </c>
      <c r="B19" s="571" t="s">
        <v>95</v>
      </c>
      <c r="C19" s="572" t="s">
        <v>475</v>
      </c>
      <c r="D19" s="573" t="s">
        <v>476</v>
      </c>
      <c r="E19" s="572" t="s">
        <v>477</v>
      </c>
      <c r="F19" s="574" t="s">
        <v>409</v>
      </c>
      <c r="G19" s="574"/>
      <c r="H19" s="575">
        <v>129163000</v>
      </c>
      <c r="I19" s="575">
        <v>68385065</v>
      </c>
      <c r="J19" s="575"/>
      <c r="K19" s="575">
        <v>10000000</v>
      </c>
      <c r="L19" s="575">
        <v>10000000</v>
      </c>
      <c r="M19" s="575">
        <v>0</v>
      </c>
      <c r="N19" s="576" t="s">
        <v>478</v>
      </c>
    </row>
    <row r="20" spans="1:14" s="556" customFormat="1" ht="21" customHeight="1">
      <c r="A20" s="577" t="s">
        <v>479</v>
      </c>
      <c r="B20" s="578"/>
      <c r="C20" s="579"/>
      <c r="D20" s="579"/>
      <c r="E20" s="579"/>
      <c r="F20" s="580"/>
      <c r="G20" s="580"/>
      <c r="H20" s="580"/>
      <c r="I20" s="579"/>
      <c r="J20" s="579"/>
      <c r="K20" s="579"/>
      <c r="L20" s="579"/>
      <c r="M20" s="579"/>
      <c r="N20" s="583"/>
    </row>
    <row r="21" spans="1:14" s="561" customFormat="1" ht="46.5" customHeight="1">
      <c r="A21" s="702" t="s">
        <v>473</v>
      </c>
      <c r="B21" s="706"/>
      <c r="C21" s="706"/>
      <c r="D21" s="706"/>
      <c r="E21" s="706"/>
      <c r="F21" s="709"/>
      <c r="G21" s="584"/>
      <c r="H21" s="585">
        <v>269430786</v>
      </c>
      <c r="I21" s="568">
        <v>147270353</v>
      </c>
      <c r="J21" s="568"/>
      <c r="K21" s="568">
        <v>41833150</v>
      </c>
      <c r="L21" s="568">
        <v>38300000</v>
      </c>
      <c r="M21" s="568">
        <v>3533150</v>
      </c>
      <c r="N21" s="569">
        <v>442606</v>
      </c>
    </row>
    <row r="22" spans="1:14" s="561" customFormat="1" ht="10.5" customHeight="1">
      <c r="A22" s="586"/>
      <c r="B22" s="563"/>
      <c r="C22" s="587"/>
      <c r="D22" s="587"/>
      <c r="E22" s="587"/>
      <c r="F22" s="587"/>
      <c r="G22" s="587"/>
      <c r="H22" s="565"/>
      <c r="I22" s="565"/>
      <c r="J22" s="565"/>
      <c r="K22" s="565"/>
      <c r="L22" s="565"/>
      <c r="M22" s="565"/>
      <c r="N22" s="566"/>
    </row>
    <row r="23" spans="1:14" s="561" customFormat="1" ht="29.25" customHeight="1">
      <c r="A23" s="705" t="s">
        <v>474</v>
      </c>
      <c r="B23" s="706"/>
      <c r="C23" s="707"/>
      <c r="D23" s="707"/>
      <c r="E23" s="707"/>
      <c r="F23" s="708"/>
      <c r="G23" s="567"/>
      <c r="H23" s="568">
        <v>136463180</v>
      </c>
      <c r="I23" s="568">
        <v>73631000</v>
      </c>
      <c r="J23" s="568"/>
      <c r="K23" s="568">
        <v>17300180</v>
      </c>
      <c r="L23" s="568">
        <v>15400000</v>
      </c>
      <c r="M23" s="568">
        <v>1900180</v>
      </c>
      <c r="N23" s="569">
        <v>0</v>
      </c>
    </row>
    <row r="24" spans="1:14" s="561" customFormat="1" ht="17.25" customHeight="1">
      <c r="A24" s="586"/>
      <c r="B24" s="563"/>
      <c r="C24" s="587"/>
      <c r="D24" s="587"/>
      <c r="E24" s="587"/>
      <c r="F24" s="587"/>
      <c r="G24" s="587"/>
      <c r="H24" s="565"/>
      <c r="I24" s="565"/>
      <c r="J24" s="565"/>
      <c r="K24" s="565"/>
      <c r="L24" s="565"/>
      <c r="M24" s="565"/>
      <c r="N24" s="566"/>
    </row>
    <row r="25" spans="1:14" s="2" customFormat="1" ht="68.25" customHeight="1">
      <c r="A25" s="588" t="s">
        <v>316</v>
      </c>
      <c r="B25" s="589" t="s">
        <v>95</v>
      </c>
      <c r="C25" s="590" t="s">
        <v>475</v>
      </c>
      <c r="D25" s="591" t="s">
        <v>476</v>
      </c>
      <c r="E25" s="590" t="s">
        <v>477</v>
      </c>
      <c r="F25" s="592" t="s">
        <v>409</v>
      </c>
      <c r="G25" s="592"/>
      <c r="H25" s="593">
        <v>129163000</v>
      </c>
      <c r="I25" s="593">
        <v>73631000</v>
      </c>
      <c r="J25" s="593"/>
      <c r="K25" s="593">
        <v>10000000</v>
      </c>
      <c r="L25" s="593">
        <v>10000000</v>
      </c>
      <c r="M25" s="593">
        <v>0</v>
      </c>
      <c r="N25" s="594" t="s">
        <v>478</v>
      </c>
    </row>
    <row r="26" spans="1:14" s="541" customFormat="1" ht="11.25" customHeight="1" thickBot="1">
      <c r="A26" s="595"/>
      <c r="B26" s="596"/>
      <c r="C26" s="596"/>
      <c r="D26" s="596"/>
      <c r="E26" s="596"/>
      <c r="F26" s="597"/>
      <c r="G26" s="597"/>
      <c r="H26" s="597"/>
      <c r="I26" s="596"/>
      <c r="J26" s="596"/>
      <c r="K26" s="596"/>
      <c r="L26" s="596"/>
      <c r="M26" s="596"/>
      <c r="N26" s="598"/>
    </row>
    <row r="27" spans="1:14" s="15" customFormat="1" ht="13.5">
      <c r="A27" s="688" t="s">
        <v>480</v>
      </c>
      <c r="B27" s="689"/>
      <c r="C27" s="692" t="s">
        <v>481</v>
      </c>
      <c r="D27" s="692"/>
      <c r="E27" s="692"/>
      <c r="F27" s="693"/>
      <c r="G27" s="538" t="s">
        <v>384</v>
      </c>
      <c r="H27" s="599">
        <v>120467606</v>
      </c>
      <c r="I27" s="672">
        <v>73639353</v>
      </c>
      <c r="J27" s="538" t="s">
        <v>384</v>
      </c>
      <c r="K27" s="599">
        <f>L27+M27</f>
        <v>12033000</v>
      </c>
      <c r="L27" s="599">
        <v>10400000</v>
      </c>
      <c r="M27" s="599">
        <v>1633000</v>
      </c>
      <c r="N27" s="599">
        <v>442606</v>
      </c>
    </row>
    <row r="28" spans="1:14" s="15" customFormat="1" ht="13.5">
      <c r="A28" s="688"/>
      <c r="B28" s="689"/>
      <c r="C28" s="692"/>
      <c r="D28" s="692"/>
      <c r="E28" s="692"/>
      <c r="F28" s="693"/>
      <c r="G28" s="536" t="s">
        <v>385</v>
      </c>
      <c r="H28" s="600"/>
      <c r="I28" s="672"/>
      <c r="J28" s="536" t="s">
        <v>385</v>
      </c>
      <c r="K28" s="600">
        <f>L28+M28</f>
        <v>0</v>
      </c>
      <c r="L28" s="600">
        <f>L32+L36</f>
        <v>0</v>
      </c>
      <c r="M28" s="600">
        <f>M32+M36</f>
        <v>0</v>
      </c>
      <c r="N28" s="600">
        <f>N32+N36</f>
        <v>0</v>
      </c>
    </row>
    <row r="29" spans="1:15" s="57" customFormat="1" ht="12.75">
      <c r="A29" s="690"/>
      <c r="B29" s="691"/>
      <c r="C29" s="694"/>
      <c r="D29" s="694"/>
      <c r="E29" s="694"/>
      <c r="F29" s="695"/>
      <c r="G29" s="536" t="s">
        <v>386</v>
      </c>
      <c r="H29" s="601">
        <f>H27+H28</f>
        <v>120467606</v>
      </c>
      <c r="I29" s="673"/>
      <c r="J29" s="536" t="s">
        <v>386</v>
      </c>
      <c r="K29" s="600">
        <f>L29+M29</f>
        <v>12033000</v>
      </c>
      <c r="L29" s="600">
        <f>L27+L28</f>
        <v>10400000</v>
      </c>
      <c r="M29" s="600">
        <f>M27+M28</f>
        <v>1633000</v>
      </c>
      <c r="N29" s="600">
        <f>N27+N28</f>
        <v>442606</v>
      </c>
      <c r="O29" s="602"/>
    </row>
    <row r="30" spans="1:15" s="57" customFormat="1" ht="11.25" customHeight="1">
      <c r="A30" s="605"/>
      <c r="B30" s="605"/>
      <c r="C30" s="606"/>
      <c r="D30" s="606"/>
      <c r="E30" s="606"/>
      <c r="F30" s="606"/>
      <c r="G30" s="536"/>
      <c r="H30" s="601"/>
      <c r="I30" s="607"/>
      <c r="J30" s="600"/>
      <c r="K30" s="600"/>
      <c r="L30" s="600"/>
      <c r="M30" s="600"/>
      <c r="N30" s="600"/>
      <c r="O30" s="602"/>
    </row>
    <row r="31" spans="1:15" ht="18" customHeight="1">
      <c r="A31" s="696" t="s">
        <v>340</v>
      </c>
      <c r="B31" s="696" t="s">
        <v>126</v>
      </c>
      <c r="C31" s="697" t="s">
        <v>482</v>
      </c>
      <c r="D31" s="698" t="s">
        <v>483</v>
      </c>
      <c r="E31" s="697" t="s">
        <v>484</v>
      </c>
      <c r="F31" s="696" t="s">
        <v>390</v>
      </c>
      <c r="G31" s="609" t="s">
        <v>384</v>
      </c>
      <c r="H31" s="610">
        <v>900000</v>
      </c>
      <c r="I31" s="699">
        <v>0</v>
      </c>
      <c r="J31" s="609" t="s">
        <v>384</v>
      </c>
      <c r="K31" s="611">
        <f>L31+M31</f>
        <v>900000</v>
      </c>
      <c r="L31" s="611">
        <v>600000</v>
      </c>
      <c r="M31" s="611">
        <v>300000</v>
      </c>
      <c r="N31" s="611">
        <v>0</v>
      </c>
      <c r="O31" s="7"/>
    </row>
    <row r="32" spans="1:15" ht="18" customHeight="1">
      <c r="A32" s="696"/>
      <c r="B32" s="696"/>
      <c r="C32" s="697"/>
      <c r="D32" s="698"/>
      <c r="E32" s="697"/>
      <c r="F32" s="696"/>
      <c r="G32" s="609" t="s">
        <v>385</v>
      </c>
      <c r="H32" s="610">
        <v>40630</v>
      </c>
      <c r="I32" s="700"/>
      <c r="J32" s="609" t="s">
        <v>385</v>
      </c>
      <c r="K32" s="611">
        <f>L32+M32</f>
        <v>40630</v>
      </c>
      <c r="L32" s="611">
        <v>23164</v>
      </c>
      <c r="M32" s="611">
        <v>17466</v>
      </c>
      <c r="N32" s="611"/>
      <c r="O32" s="7"/>
    </row>
    <row r="33" spans="1:15" ht="18" customHeight="1">
      <c r="A33" s="696"/>
      <c r="B33" s="696"/>
      <c r="C33" s="697"/>
      <c r="D33" s="698"/>
      <c r="E33" s="697"/>
      <c r="F33" s="696"/>
      <c r="G33" s="609" t="s">
        <v>386</v>
      </c>
      <c r="H33" s="611">
        <f>H31+H32</f>
        <v>940630</v>
      </c>
      <c r="I33" s="701"/>
      <c r="J33" s="609" t="s">
        <v>386</v>
      </c>
      <c r="K33" s="611">
        <f>L33+M33</f>
        <v>940630</v>
      </c>
      <c r="L33" s="611">
        <f>L31+L32</f>
        <v>623164</v>
      </c>
      <c r="M33" s="611">
        <f>M31+M32</f>
        <v>317466</v>
      </c>
      <c r="N33" s="611">
        <f>N31+N32</f>
        <v>0</v>
      </c>
      <c r="O33" s="7"/>
    </row>
    <row r="34" spans="1:15" ht="12.75">
      <c r="A34" s="608"/>
      <c r="B34" s="608"/>
      <c r="C34" s="612"/>
      <c r="D34" s="613"/>
      <c r="E34" s="357"/>
      <c r="F34" s="608"/>
      <c r="G34" s="608"/>
      <c r="H34" s="611"/>
      <c r="I34" s="611"/>
      <c r="J34" s="611"/>
      <c r="K34" s="611"/>
      <c r="L34" s="611"/>
      <c r="M34" s="611"/>
      <c r="N34" s="614"/>
      <c r="O34" s="7"/>
    </row>
    <row r="35" spans="1:15" ht="12.75">
      <c r="A35" s="643" t="s">
        <v>485</v>
      </c>
      <c r="B35" s="643" t="s">
        <v>126</v>
      </c>
      <c r="C35" s="439" t="s">
        <v>486</v>
      </c>
      <c r="D35" s="685" t="s">
        <v>487</v>
      </c>
      <c r="E35" s="439" t="s">
        <v>434</v>
      </c>
      <c r="F35" s="643" t="s">
        <v>390</v>
      </c>
      <c r="G35" s="609" t="s">
        <v>384</v>
      </c>
      <c r="H35" s="611">
        <v>355300</v>
      </c>
      <c r="I35" s="680">
        <v>0</v>
      </c>
      <c r="J35" s="609" t="s">
        <v>384</v>
      </c>
      <c r="K35" s="611">
        <f>L35+M35</f>
        <v>350000</v>
      </c>
      <c r="L35" s="611">
        <v>200000</v>
      </c>
      <c r="M35" s="611">
        <v>150000</v>
      </c>
      <c r="N35" s="614">
        <v>5300</v>
      </c>
      <c r="O35" s="7"/>
    </row>
    <row r="36" spans="1:15" ht="12.75">
      <c r="A36" s="644"/>
      <c r="B36" s="644"/>
      <c r="C36" s="440"/>
      <c r="D36" s="686"/>
      <c r="E36" s="440"/>
      <c r="F36" s="644"/>
      <c r="G36" s="609" t="s">
        <v>385</v>
      </c>
      <c r="H36" s="611">
        <v>-40630</v>
      </c>
      <c r="I36" s="681"/>
      <c r="J36" s="609" t="s">
        <v>385</v>
      </c>
      <c r="K36" s="611">
        <f>L36+M36</f>
        <v>-40630</v>
      </c>
      <c r="L36" s="611">
        <v>-23164</v>
      </c>
      <c r="M36" s="611">
        <v>-17466</v>
      </c>
      <c r="N36" s="614"/>
      <c r="O36" s="7"/>
    </row>
    <row r="37" spans="1:15" s="339" customFormat="1" ht="12.75">
      <c r="A37" s="645"/>
      <c r="B37" s="645"/>
      <c r="C37" s="404"/>
      <c r="D37" s="687"/>
      <c r="E37" s="404"/>
      <c r="F37" s="645"/>
      <c r="G37" s="609" t="s">
        <v>386</v>
      </c>
      <c r="H37" s="392">
        <f>H35+H36</f>
        <v>314670</v>
      </c>
      <c r="I37" s="682"/>
      <c r="J37" s="609" t="s">
        <v>386</v>
      </c>
      <c r="K37" s="611">
        <f>L37+M37</f>
        <v>309370</v>
      </c>
      <c r="L37" s="392">
        <f>L35+L36</f>
        <v>176836</v>
      </c>
      <c r="M37" s="392">
        <f>M35+M36</f>
        <v>132534</v>
      </c>
      <c r="N37" s="392">
        <f>N35+N36</f>
        <v>5300</v>
      </c>
      <c r="O37" s="533"/>
    </row>
    <row r="38" spans="1:15" ht="11.25" customHeight="1">
      <c r="A38" s="683"/>
      <c r="B38" s="684"/>
      <c r="C38" s="655"/>
      <c r="D38" s="655"/>
      <c r="E38" s="655"/>
      <c r="F38" s="655"/>
      <c r="G38" s="655"/>
      <c r="H38" s="655"/>
      <c r="I38" s="655"/>
      <c r="J38" s="655"/>
      <c r="K38" s="655"/>
      <c r="L38" s="655"/>
      <c r="M38" s="655"/>
      <c r="N38" s="656"/>
      <c r="O38" s="7"/>
    </row>
    <row r="39" spans="1:15" s="57" customFormat="1" ht="12.75">
      <c r="A39" s="674" t="s">
        <v>488</v>
      </c>
      <c r="B39" s="674"/>
      <c r="C39" s="674" t="s">
        <v>428</v>
      </c>
      <c r="D39" s="674"/>
      <c r="E39" s="674"/>
      <c r="F39" s="674"/>
      <c r="G39" s="536" t="s">
        <v>384</v>
      </c>
      <c r="H39" s="615">
        <v>271566935</v>
      </c>
      <c r="I39" s="675">
        <v>147270353</v>
      </c>
      <c r="J39" s="536" t="s">
        <v>384</v>
      </c>
      <c r="K39" s="615">
        <f>L39+M39</f>
        <v>43615980</v>
      </c>
      <c r="L39" s="615">
        <v>39832800</v>
      </c>
      <c r="M39" s="615">
        <v>3783180</v>
      </c>
      <c r="N39" s="615">
        <v>795955</v>
      </c>
      <c r="O39" s="602"/>
    </row>
    <row r="40" spans="1:15" s="57" customFormat="1" ht="12.75">
      <c r="A40" s="674"/>
      <c r="B40" s="674"/>
      <c r="C40" s="674"/>
      <c r="D40" s="674"/>
      <c r="E40" s="674"/>
      <c r="F40" s="674"/>
      <c r="G40" s="536" t="s">
        <v>385</v>
      </c>
      <c r="H40" s="615">
        <f>H44</f>
        <v>0</v>
      </c>
      <c r="I40" s="676"/>
      <c r="J40" s="536" t="s">
        <v>385</v>
      </c>
      <c r="K40" s="615">
        <f>L40+M40</f>
        <v>0</v>
      </c>
      <c r="L40" s="615">
        <f>L44</f>
        <v>0</v>
      </c>
      <c r="M40" s="615">
        <f>M44</f>
        <v>0</v>
      </c>
      <c r="N40" s="615">
        <f>N44</f>
        <v>0</v>
      </c>
      <c r="O40" s="602"/>
    </row>
    <row r="41" spans="1:15" s="57" customFormat="1" ht="12.75">
      <c r="A41" s="674"/>
      <c r="B41" s="674"/>
      <c r="C41" s="674"/>
      <c r="D41" s="674"/>
      <c r="E41" s="674"/>
      <c r="F41" s="674"/>
      <c r="G41" s="536" t="s">
        <v>386</v>
      </c>
      <c r="H41" s="615">
        <f>H39+H40</f>
        <v>271566935</v>
      </c>
      <c r="I41" s="677"/>
      <c r="J41" s="536" t="s">
        <v>386</v>
      </c>
      <c r="K41" s="615">
        <f>L41+M41</f>
        <v>43615980</v>
      </c>
      <c r="L41" s="600">
        <f>L39+L40</f>
        <v>39832800</v>
      </c>
      <c r="M41" s="600">
        <f>M39+M40</f>
        <v>3783180</v>
      </c>
      <c r="N41" s="600">
        <f>N39+N40</f>
        <v>795955</v>
      </c>
      <c r="O41" s="602"/>
    </row>
    <row r="42" spans="1:15" ht="11.25" customHeight="1">
      <c r="A42" s="678" t="s">
        <v>489</v>
      </c>
      <c r="B42" s="678"/>
      <c r="C42" s="679"/>
      <c r="D42" s="679"/>
      <c r="E42" s="679"/>
      <c r="F42" s="679"/>
      <c r="G42" s="679"/>
      <c r="H42" s="679"/>
      <c r="I42" s="679"/>
      <c r="J42" s="679"/>
      <c r="K42" s="679"/>
      <c r="L42" s="679"/>
      <c r="M42" s="679"/>
      <c r="N42" s="679"/>
      <c r="O42" s="7"/>
    </row>
    <row r="43" spans="1:15" s="57" customFormat="1" ht="12.75">
      <c r="A43" s="669" t="s">
        <v>300</v>
      </c>
      <c r="B43" s="669"/>
      <c r="C43" s="670" t="s">
        <v>490</v>
      </c>
      <c r="D43" s="670"/>
      <c r="E43" s="670"/>
      <c r="F43" s="670"/>
      <c r="G43" s="536" t="s">
        <v>384</v>
      </c>
      <c r="H43" s="615">
        <v>270542526</v>
      </c>
      <c r="I43" s="671">
        <v>147270353</v>
      </c>
      <c r="J43" s="536" t="s">
        <v>384</v>
      </c>
      <c r="K43" s="615">
        <f>L43+M43</f>
        <v>43053180</v>
      </c>
      <c r="L43" s="615">
        <v>39270000</v>
      </c>
      <c r="M43" s="615">
        <v>3783180</v>
      </c>
      <c r="N43" s="615">
        <v>334346</v>
      </c>
      <c r="O43" s="602"/>
    </row>
    <row r="44" spans="1:15" s="57" customFormat="1" ht="12.75">
      <c r="A44" s="669"/>
      <c r="B44" s="669"/>
      <c r="C44" s="670"/>
      <c r="D44" s="670"/>
      <c r="E44" s="670"/>
      <c r="F44" s="670"/>
      <c r="G44" s="536" t="s">
        <v>385</v>
      </c>
      <c r="H44" s="615">
        <f>H48</f>
        <v>0</v>
      </c>
      <c r="I44" s="672"/>
      <c r="J44" s="536" t="s">
        <v>385</v>
      </c>
      <c r="K44" s="615">
        <f>L44+M44</f>
        <v>0</v>
      </c>
      <c r="L44" s="615">
        <f>L48</f>
        <v>0</v>
      </c>
      <c r="M44" s="615">
        <f>M48</f>
        <v>0</v>
      </c>
      <c r="N44" s="615">
        <f>N48</f>
        <v>0</v>
      </c>
      <c r="O44" s="602"/>
    </row>
    <row r="45" spans="1:15" s="57" customFormat="1" ht="12.75">
      <c r="A45" s="669"/>
      <c r="B45" s="669"/>
      <c r="C45" s="670"/>
      <c r="D45" s="670"/>
      <c r="E45" s="670"/>
      <c r="F45" s="670"/>
      <c r="G45" s="536" t="s">
        <v>386</v>
      </c>
      <c r="H45" s="622">
        <f>H43+H44</f>
        <v>270542526</v>
      </c>
      <c r="I45" s="673"/>
      <c r="J45" s="536" t="s">
        <v>386</v>
      </c>
      <c r="K45" s="615">
        <f>L45+M45</f>
        <v>43053180</v>
      </c>
      <c r="L45" s="622">
        <f>L43+L44</f>
        <v>39270000</v>
      </c>
      <c r="M45" s="622">
        <f>M43+M44</f>
        <v>3783180</v>
      </c>
      <c r="N45" s="622">
        <f>N43+N44</f>
        <v>334346</v>
      </c>
      <c r="O45" s="602"/>
    </row>
    <row r="46" spans="1:15" ht="17.25" customHeight="1">
      <c r="A46" s="623"/>
      <c r="B46" s="624"/>
      <c r="C46" s="654" t="s">
        <v>489</v>
      </c>
      <c r="D46" s="655"/>
      <c r="E46" s="655"/>
      <c r="F46" s="655"/>
      <c r="G46" s="655"/>
      <c r="H46" s="656"/>
      <c r="I46" s="622"/>
      <c r="J46" s="622"/>
      <c r="K46" s="625"/>
      <c r="L46" s="625"/>
      <c r="M46" s="625"/>
      <c r="N46" s="625"/>
      <c r="O46" s="7"/>
    </row>
    <row r="47" spans="1:15" s="630" customFormat="1" ht="13.5">
      <c r="A47" s="657">
        <v>1</v>
      </c>
      <c r="B47" s="660"/>
      <c r="C47" s="663" t="s">
        <v>491</v>
      </c>
      <c r="D47" s="664"/>
      <c r="E47" s="664"/>
      <c r="F47" s="664"/>
      <c r="G47" s="626" t="s">
        <v>384</v>
      </c>
      <c r="H47" s="627">
        <v>269292526</v>
      </c>
      <c r="I47" s="651">
        <v>147270353</v>
      </c>
      <c r="J47" s="626" t="s">
        <v>384</v>
      </c>
      <c r="K47" s="628">
        <f>L47+M47</f>
        <v>41803180</v>
      </c>
      <c r="L47" s="628">
        <v>38270000</v>
      </c>
      <c r="M47" s="628">
        <v>3533180</v>
      </c>
      <c r="N47" s="628">
        <v>334346</v>
      </c>
      <c r="O47" s="629"/>
    </row>
    <row r="48" spans="1:15" s="630" customFormat="1" ht="13.5">
      <c r="A48" s="658"/>
      <c r="B48" s="661"/>
      <c r="C48" s="665"/>
      <c r="D48" s="666"/>
      <c r="E48" s="666"/>
      <c r="F48" s="666"/>
      <c r="G48" s="626" t="s">
        <v>385</v>
      </c>
      <c r="H48" s="627">
        <f>H28</f>
        <v>0</v>
      </c>
      <c r="I48" s="652"/>
      <c r="J48" s="626" t="s">
        <v>385</v>
      </c>
      <c r="K48" s="628">
        <f>L48+M48</f>
        <v>0</v>
      </c>
      <c r="L48" s="628">
        <f>L28</f>
        <v>0</v>
      </c>
      <c r="M48" s="628">
        <f>M28</f>
        <v>0</v>
      </c>
      <c r="N48" s="628">
        <f>N28</f>
        <v>0</v>
      </c>
      <c r="O48" s="629"/>
    </row>
    <row r="49" spans="1:15" s="630" customFormat="1" ht="13.5">
      <c r="A49" s="659"/>
      <c r="B49" s="662"/>
      <c r="C49" s="667"/>
      <c r="D49" s="668"/>
      <c r="E49" s="668"/>
      <c r="F49" s="668"/>
      <c r="G49" s="626" t="s">
        <v>386</v>
      </c>
      <c r="H49" s="631">
        <f>H47+H48</f>
        <v>269292526</v>
      </c>
      <c r="I49" s="653"/>
      <c r="J49" s="626" t="s">
        <v>386</v>
      </c>
      <c r="K49" s="628">
        <f>L49+M49</f>
        <v>41803180</v>
      </c>
      <c r="L49" s="631">
        <f>L47+L48</f>
        <v>38270000</v>
      </c>
      <c r="M49" s="631">
        <f>M47+M48</f>
        <v>3533180</v>
      </c>
      <c r="N49" s="631">
        <f>N47+N48</f>
        <v>334346</v>
      </c>
      <c r="O49" s="629"/>
    </row>
    <row r="51" ht="12.75">
      <c r="A51" s="339" t="s">
        <v>453</v>
      </c>
    </row>
    <row r="52" ht="12.75">
      <c r="A52" s="339" t="s">
        <v>454</v>
      </c>
    </row>
    <row r="53" ht="12.75">
      <c r="A53" s="340" t="s">
        <v>455</v>
      </c>
    </row>
  </sheetData>
  <mergeCells count="49">
    <mergeCell ref="M8:N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  <mergeCell ref="N10:N11"/>
    <mergeCell ref="A15:F15"/>
    <mergeCell ref="A17:F17"/>
    <mergeCell ref="A21:F21"/>
    <mergeCell ref="A23:F23"/>
    <mergeCell ref="A27:B29"/>
    <mergeCell ref="C27:F29"/>
    <mergeCell ref="I27:I29"/>
    <mergeCell ref="A31:A33"/>
    <mergeCell ref="B31:B33"/>
    <mergeCell ref="C31:C33"/>
    <mergeCell ref="D31:D33"/>
    <mergeCell ref="E31:E33"/>
    <mergeCell ref="F31:F33"/>
    <mergeCell ref="I31:I33"/>
    <mergeCell ref="E35:E37"/>
    <mergeCell ref="F35:F37"/>
    <mergeCell ref="I35:I37"/>
    <mergeCell ref="A38:N38"/>
    <mergeCell ref="A35:A37"/>
    <mergeCell ref="B35:B37"/>
    <mergeCell ref="C35:C37"/>
    <mergeCell ref="D35:D37"/>
    <mergeCell ref="A39:B41"/>
    <mergeCell ref="C39:F41"/>
    <mergeCell ref="I39:I41"/>
    <mergeCell ref="A42:N42"/>
    <mergeCell ref="A43:A45"/>
    <mergeCell ref="B43:B45"/>
    <mergeCell ref="C43:F45"/>
    <mergeCell ref="I43:I45"/>
    <mergeCell ref="I47:I49"/>
    <mergeCell ref="C46:H46"/>
    <mergeCell ref="A47:A49"/>
    <mergeCell ref="B47:B49"/>
    <mergeCell ref="C47:F4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D16" sqref="D16:D18"/>
    </sheetView>
  </sheetViews>
  <sheetFormatPr defaultColWidth="9.140625" defaultRowHeight="12.75"/>
  <cols>
    <col min="1" max="1" width="4.28125" style="1" customWidth="1"/>
    <col min="2" max="2" width="8.28125" style="1" customWidth="1"/>
    <col min="3" max="3" width="24.57421875" style="1" customWidth="1"/>
    <col min="4" max="4" width="20.8515625" style="1" customWidth="1"/>
    <col min="5" max="6" width="11.140625" style="1" customWidth="1"/>
    <col min="7" max="7" width="12.140625" style="1" customWidth="1"/>
    <col min="8" max="8" width="12.7109375" style="1" customWidth="1"/>
    <col min="9" max="9" width="4.7109375" style="1" customWidth="1"/>
    <col min="10" max="10" width="11.00390625" style="1" customWidth="1"/>
    <col min="11" max="11" width="11.140625" style="1" customWidth="1"/>
    <col min="12" max="12" width="11.7109375" style="1" customWidth="1"/>
    <col min="13" max="13" width="10.00390625" style="1" customWidth="1"/>
    <col min="14" max="14" width="9.421875" style="1" customWidth="1"/>
    <col min="15" max="16384" width="9.140625" style="1" customWidth="1"/>
  </cols>
  <sheetData>
    <row r="1" spans="10:12" s="339" customFormat="1" ht="12.75">
      <c r="J1" s="650" t="s">
        <v>492</v>
      </c>
      <c r="K1" s="650"/>
      <c r="L1" s="650"/>
    </row>
    <row r="2" spans="10:11" s="339" customFormat="1" ht="12.75">
      <c r="J2" s="649" t="s">
        <v>1</v>
      </c>
      <c r="K2" s="649"/>
    </row>
    <row r="3" spans="10:12" s="339" customFormat="1" ht="12.75">
      <c r="J3" s="650" t="s">
        <v>363</v>
      </c>
      <c r="K3" s="650"/>
      <c r="L3" s="650"/>
    </row>
    <row r="4" spans="10:12" s="339" customFormat="1" ht="12.75">
      <c r="J4" s="340"/>
      <c r="K4" s="340"/>
      <c r="L4" s="340"/>
    </row>
    <row r="5" s="339" customFormat="1" ht="12.75">
      <c r="A5" s="339" t="s">
        <v>493</v>
      </c>
    </row>
    <row r="6" s="339" customFormat="1" ht="12.75">
      <c r="A6" s="341" t="s">
        <v>494</v>
      </c>
    </row>
    <row r="9" ht="12.75">
      <c r="M9" s="1" t="s">
        <v>8</v>
      </c>
    </row>
    <row r="10" spans="1:14" s="537" customFormat="1" ht="63.75" customHeight="1">
      <c r="A10" s="714" t="s">
        <v>495</v>
      </c>
      <c r="B10" s="714" t="s">
        <v>496</v>
      </c>
      <c r="C10" s="714" t="s">
        <v>368</v>
      </c>
      <c r="D10" s="714" t="s">
        <v>442</v>
      </c>
      <c r="E10" s="714" t="s">
        <v>370</v>
      </c>
      <c r="F10" s="714" t="s">
        <v>371</v>
      </c>
      <c r="G10" s="714" t="s">
        <v>497</v>
      </c>
      <c r="H10" s="714" t="s">
        <v>498</v>
      </c>
      <c r="I10" s="715" t="s">
        <v>374</v>
      </c>
      <c r="J10" s="714" t="s">
        <v>375</v>
      </c>
      <c r="K10" s="714" t="s">
        <v>499</v>
      </c>
      <c r="L10" s="714"/>
      <c r="M10" s="714" t="s">
        <v>500</v>
      </c>
      <c r="N10" s="714" t="s">
        <v>501</v>
      </c>
    </row>
    <row r="11" spans="1:14" s="537" customFormat="1" ht="25.5">
      <c r="A11" s="714"/>
      <c r="B11" s="714"/>
      <c r="C11" s="714"/>
      <c r="D11" s="714"/>
      <c r="E11" s="714"/>
      <c r="F11" s="714"/>
      <c r="G11" s="714"/>
      <c r="H11" s="714"/>
      <c r="I11" s="716"/>
      <c r="J11" s="714"/>
      <c r="K11" s="717" t="s">
        <v>379</v>
      </c>
      <c r="L11" s="717" t="s">
        <v>378</v>
      </c>
      <c r="M11" s="714"/>
      <c r="N11" s="714"/>
    </row>
    <row r="12" spans="1:14" s="15" customFormat="1" ht="13.5">
      <c r="A12" s="718">
        <v>1</v>
      </c>
      <c r="B12" s="718">
        <v>2</v>
      </c>
      <c r="C12" s="718">
        <v>3</v>
      </c>
      <c r="D12" s="718">
        <v>4</v>
      </c>
      <c r="E12" s="718">
        <v>5</v>
      </c>
      <c r="F12" s="718">
        <v>6</v>
      </c>
      <c r="G12" s="718">
        <v>7</v>
      </c>
      <c r="H12" s="718">
        <v>8</v>
      </c>
      <c r="I12" s="718" t="s">
        <v>471</v>
      </c>
      <c r="J12" s="718">
        <v>9</v>
      </c>
      <c r="K12" s="718">
        <v>10</v>
      </c>
      <c r="L12" s="718">
        <v>11</v>
      </c>
      <c r="M12" s="718">
        <v>12</v>
      </c>
      <c r="N12" s="718">
        <v>13</v>
      </c>
    </row>
    <row r="13" spans="1:14" ht="12.75">
      <c r="A13" s="623"/>
      <c r="B13" s="623"/>
      <c r="C13" s="719"/>
      <c r="D13" s="720"/>
      <c r="E13" s="719"/>
      <c r="F13" s="719"/>
      <c r="G13" s="719"/>
      <c r="H13" s="719"/>
      <c r="I13" s="719"/>
      <c r="J13" s="719"/>
      <c r="K13" s="719"/>
      <c r="L13" s="719"/>
      <c r="M13" s="719"/>
      <c r="N13" s="719"/>
    </row>
    <row r="14" spans="1:14" s="57" customFormat="1" ht="12.75">
      <c r="A14" s="721">
        <v>1</v>
      </c>
      <c r="B14" s="721">
        <v>600</v>
      </c>
      <c r="C14" s="722" t="s">
        <v>502</v>
      </c>
      <c r="D14" s="723"/>
      <c r="E14" s="722"/>
      <c r="F14" s="722"/>
      <c r="G14" s="722"/>
      <c r="H14" s="721"/>
      <c r="I14" s="721"/>
      <c r="J14" s="722"/>
      <c r="K14" s="722"/>
      <c r="L14" s="722"/>
      <c r="M14" s="722"/>
      <c r="N14" s="722"/>
    </row>
    <row r="15" spans="1:14" ht="12.75">
      <c r="A15" s="623"/>
      <c r="B15" s="623"/>
      <c r="C15" s="719"/>
      <c r="D15" s="720"/>
      <c r="E15" s="719"/>
      <c r="F15" s="719"/>
      <c r="G15" s="719"/>
      <c r="H15" s="623"/>
      <c r="I15" s="623"/>
      <c r="J15" s="719"/>
      <c r="K15" s="719"/>
      <c r="L15" s="719"/>
      <c r="M15" s="719"/>
      <c r="N15" s="719"/>
    </row>
    <row r="16" spans="1:15" ht="12.75">
      <c r="A16" s="724">
        <v>2</v>
      </c>
      <c r="B16" s="724">
        <v>60001</v>
      </c>
      <c r="C16" s="725" t="s">
        <v>394</v>
      </c>
      <c r="D16" s="726" t="s">
        <v>389</v>
      </c>
      <c r="E16" s="724" t="s">
        <v>395</v>
      </c>
      <c r="F16" s="699">
        <v>39030240</v>
      </c>
      <c r="G16" s="699">
        <v>8743780</v>
      </c>
      <c r="H16" s="727">
        <f>G16/F16*100</f>
        <v>22.40257810354228</v>
      </c>
      <c r="I16" s="728" t="s">
        <v>384</v>
      </c>
      <c r="J16" s="625">
        <f>K16+L16</f>
        <v>12236340</v>
      </c>
      <c r="K16" s="625">
        <v>12236340</v>
      </c>
      <c r="L16" s="625">
        <v>0</v>
      </c>
      <c r="M16" s="625">
        <v>11222560</v>
      </c>
      <c r="N16" s="625">
        <v>6827560</v>
      </c>
      <c r="O16" s="7"/>
    </row>
    <row r="17" spans="1:15" ht="12.75">
      <c r="A17" s="729"/>
      <c r="B17" s="729"/>
      <c r="C17" s="730"/>
      <c r="D17" s="731"/>
      <c r="E17" s="729"/>
      <c r="F17" s="700"/>
      <c r="G17" s="700"/>
      <c r="H17" s="732"/>
      <c r="I17" s="728" t="s">
        <v>385</v>
      </c>
      <c r="J17" s="625">
        <f>K17+L17</f>
        <v>3762505</v>
      </c>
      <c r="K17" s="625">
        <v>-8737495</v>
      </c>
      <c r="L17" s="625">
        <v>12500000</v>
      </c>
      <c r="M17" s="625">
        <v>-4222560</v>
      </c>
      <c r="N17" s="625">
        <v>460055</v>
      </c>
      <c r="O17" s="7"/>
    </row>
    <row r="18" spans="1:15" ht="12.75">
      <c r="A18" s="733"/>
      <c r="B18" s="733"/>
      <c r="C18" s="734"/>
      <c r="D18" s="735"/>
      <c r="E18" s="733"/>
      <c r="F18" s="701"/>
      <c r="G18" s="701"/>
      <c r="H18" s="736"/>
      <c r="I18" s="728" t="s">
        <v>386</v>
      </c>
      <c r="J18" s="625">
        <f>K18+L18</f>
        <v>15998845</v>
      </c>
      <c r="K18" s="625">
        <f>K16+K17</f>
        <v>3498845</v>
      </c>
      <c r="L18" s="625">
        <f>L16+L17</f>
        <v>12500000</v>
      </c>
      <c r="M18" s="625">
        <f>M16+M17</f>
        <v>7000000</v>
      </c>
      <c r="N18" s="625">
        <f>N16+N17</f>
        <v>7287615</v>
      </c>
      <c r="O18" s="7"/>
    </row>
    <row r="19" spans="1:15" ht="12.75">
      <c r="A19" s="623"/>
      <c r="B19" s="719"/>
      <c r="C19" s="719"/>
      <c r="D19" s="720"/>
      <c r="E19" s="719"/>
      <c r="F19" s="719"/>
      <c r="G19" s="719"/>
      <c r="H19" s="719"/>
      <c r="I19" s="719"/>
      <c r="J19" s="719"/>
      <c r="K19" s="625"/>
      <c r="L19" s="625"/>
      <c r="M19" s="625"/>
      <c r="N19" s="625"/>
      <c r="O19" s="7"/>
    </row>
    <row r="20" spans="1:15" ht="12.75">
      <c r="A20" s="737">
        <v>3</v>
      </c>
      <c r="B20" s="724"/>
      <c r="C20" s="738" t="s">
        <v>452</v>
      </c>
      <c r="D20" s="739"/>
      <c r="E20" s="737" t="s">
        <v>383</v>
      </c>
      <c r="F20" s="671">
        <f>F16</f>
        <v>39030240</v>
      </c>
      <c r="G20" s="671">
        <f>G16</f>
        <v>8743780</v>
      </c>
      <c r="H20" s="737" t="s">
        <v>383</v>
      </c>
      <c r="I20" s="740" t="s">
        <v>384</v>
      </c>
      <c r="J20" s="622">
        <f>K20+L20</f>
        <v>12236340</v>
      </c>
      <c r="K20" s="622">
        <v>12236340</v>
      </c>
      <c r="L20" s="622">
        <v>0</v>
      </c>
      <c r="M20" s="622">
        <v>11222560</v>
      </c>
      <c r="N20" s="622">
        <v>6827560</v>
      </c>
      <c r="O20" s="7"/>
    </row>
    <row r="21" spans="1:15" ht="12.75">
      <c r="A21" s="741"/>
      <c r="B21" s="729"/>
      <c r="C21" s="742"/>
      <c r="D21" s="743"/>
      <c r="E21" s="741"/>
      <c r="F21" s="672"/>
      <c r="G21" s="672"/>
      <c r="H21" s="741"/>
      <c r="I21" s="740" t="s">
        <v>385</v>
      </c>
      <c r="J21" s="622">
        <f>K21+L21</f>
        <v>3762505</v>
      </c>
      <c r="K21" s="622">
        <f>K17</f>
        <v>-8737495</v>
      </c>
      <c r="L21" s="622">
        <f>L17</f>
        <v>12500000</v>
      </c>
      <c r="M21" s="622">
        <f>M17</f>
        <v>-4222560</v>
      </c>
      <c r="N21" s="622">
        <f>N17</f>
        <v>460055</v>
      </c>
      <c r="O21" s="7"/>
    </row>
    <row r="22" spans="1:15" s="57" customFormat="1" ht="13.5" customHeight="1">
      <c r="A22" s="744"/>
      <c r="B22" s="733"/>
      <c r="C22" s="745"/>
      <c r="D22" s="746"/>
      <c r="E22" s="744"/>
      <c r="F22" s="673"/>
      <c r="G22" s="673"/>
      <c r="H22" s="744"/>
      <c r="I22" s="740" t="s">
        <v>386</v>
      </c>
      <c r="J22" s="622">
        <f>K22+L22</f>
        <v>15998845</v>
      </c>
      <c r="K22" s="622">
        <f>K20+K21</f>
        <v>3498845</v>
      </c>
      <c r="L22" s="622">
        <f>L20+L21</f>
        <v>12500000</v>
      </c>
      <c r="M22" s="622">
        <f>M20+M21</f>
        <v>7000000</v>
      </c>
      <c r="N22" s="622">
        <f>N20+N21</f>
        <v>7287615</v>
      </c>
      <c r="O22" s="602"/>
    </row>
    <row r="23" spans="1:15" ht="12.75">
      <c r="A23" s="722"/>
      <c r="B23" s="722"/>
      <c r="C23" s="722"/>
      <c r="D23" s="722"/>
      <c r="E23" s="722"/>
      <c r="F23" s="722"/>
      <c r="G23" s="722"/>
      <c r="H23" s="722"/>
      <c r="I23" s="722"/>
      <c r="J23" s="722"/>
      <c r="K23" s="622"/>
      <c r="L23" s="622"/>
      <c r="M23" s="622"/>
      <c r="N23" s="622"/>
      <c r="O23" s="7"/>
    </row>
    <row r="24" spans="11:15" ht="12.75">
      <c r="K24" s="7"/>
      <c r="L24" s="7"/>
      <c r="M24" s="7"/>
      <c r="N24" s="7"/>
      <c r="O24" s="7"/>
    </row>
    <row r="25" spans="1:15" ht="12.75">
      <c r="A25" s="339" t="s">
        <v>453</v>
      </c>
      <c r="K25" s="7"/>
      <c r="L25" s="7"/>
      <c r="M25" s="7"/>
      <c r="N25" s="7"/>
      <c r="O25" s="7"/>
    </row>
    <row r="26" spans="1:15" ht="12.75">
      <c r="A26" s="339" t="s">
        <v>454</v>
      </c>
      <c r="K26" s="7"/>
      <c r="L26" s="7"/>
      <c r="M26" s="7"/>
      <c r="N26" s="7"/>
      <c r="O26" s="7"/>
    </row>
    <row r="27" spans="1:15" ht="12.75">
      <c r="A27" s="340" t="s">
        <v>455</v>
      </c>
      <c r="K27" s="7"/>
      <c r="L27" s="7"/>
      <c r="M27" s="7"/>
      <c r="N27" s="7"/>
      <c r="O27" s="7"/>
    </row>
    <row r="28" spans="11:15" ht="12.75">
      <c r="K28" s="7"/>
      <c r="L28" s="7"/>
      <c r="M28" s="7"/>
      <c r="N28" s="7"/>
      <c r="O28" s="7"/>
    </row>
  </sheetData>
  <mergeCells count="32">
    <mergeCell ref="E20:E22"/>
    <mergeCell ref="F20:F22"/>
    <mergeCell ref="G20:G22"/>
    <mergeCell ref="H20:H22"/>
    <mergeCell ref="A20:A22"/>
    <mergeCell ref="B20:B22"/>
    <mergeCell ref="C20:C22"/>
    <mergeCell ref="D20:D22"/>
    <mergeCell ref="M10:M11"/>
    <mergeCell ref="N10:N11"/>
    <mergeCell ref="A16:A18"/>
    <mergeCell ref="B16:B18"/>
    <mergeCell ref="C16:C18"/>
    <mergeCell ref="D16:D18"/>
    <mergeCell ref="E16:E18"/>
    <mergeCell ref="F16:F18"/>
    <mergeCell ref="G16:G18"/>
    <mergeCell ref="H16:H18"/>
    <mergeCell ref="H10:H11"/>
    <mergeCell ref="I10:I11"/>
    <mergeCell ref="J10:J11"/>
    <mergeCell ref="K10:L10"/>
    <mergeCell ref="J1:L1"/>
    <mergeCell ref="J2:K2"/>
    <mergeCell ref="J3:L3"/>
    <mergeCell ref="A10:A11"/>
    <mergeCell ref="B10:B11"/>
    <mergeCell ref="C10:C11"/>
    <mergeCell ref="D10:D11"/>
    <mergeCell ref="E10:E11"/>
    <mergeCell ref="F10:F11"/>
    <mergeCell ref="G10:G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40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749" customWidth="1"/>
    <col min="2" max="2" width="9.7109375" style="749" customWidth="1"/>
    <col min="3" max="3" width="31.00390625" style="749" customWidth="1"/>
    <col min="4" max="4" width="10.7109375" style="749" customWidth="1"/>
    <col min="5" max="5" width="12.140625" style="749" customWidth="1"/>
    <col min="6" max="6" width="11.57421875" style="749" customWidth="1"/>
    <col min="7" max="7" width="10.28125" style="749" customWidth="1"/>
    <col min="8" max="16384" width="9.140625" style="749" customWidth="1"/>
  </cols>
  <sheetData>
    <row r="1" spans="1:7" ht="12.75">
      <c r="A1" s="747"/>
      <c r="B1" s="747"/>
      <c r="C1" s="748"/>
      <c r="E1" s="750" t="s">
        <v>503</v>
      </c>
      <c r="F1" s="750"/>
      <c r="G1" s="750"/>
    </row>
    <row r="2" spans="1:7" ht="12.75">
      <c r="A2" s="747"/>
      <c r="B2" s="747"/>
      <c r="C2" s="748"/>
      <c r="E2" s="750" t="s">
        <v>1</v>
      </c>
      <c r="F2" s="750"/>
      <c r="G2" s="750"/>
    </row>
    <row r="3" spans="1:7" ht="12.75">
      <c r="A3" s="747"/>
      <c r="B3" s="747"/>
      <c r="C3" s="751"/>
      <c r="E3" s="752" t="s">
        <v>504</v>
      </c>
      <c r="F3" s="752"/>
      <c r="G3" s="752"/>
    </row>
    <row r="4" spans="1:3" ht="14.25">
      <c r="A4" s="753"/>
      <c r="B4" s="753"/>
      <c r="C4" s="753"/>
    </row>
    <row r="5" spans="1:7" ht="12.75">
      <c r="A5" s="754" t="s">
        <v>505</v>
      </c>
      <c r="B5" s="754"/>
      <c r="C5" s="754"/>
      <c r="D5" s="754"/>
      <c r="E5" s="754"/>
      <c r="F5" s="754"/>
      <c r="G5" s="754"/>
    </row>
    <row r="6" spans="1:7" ht="12.75">
      <c r="A6" s="754" t="s">
        <v>506</v>
      </c>
      <c r="B6" s="754"/>
      <c r="C6" s="754"/>
      <c r="D6" s="754"/>
      <c r="E6" s="754"/>
      <c r="F6" s="754"/>
      <c r="G6" s="754"/>
    </row>
    <row r="7" spans="1:7" ht="12.75">
      <c r="A7" s="755" t="s">
        <v>507</v>
      </c>
      <c r="B7" s="755"/>
      <c r="C7" s="755"/>
      <c r="D7" s="755"/>
      <c r="E7" s="755"/>
      <c r="F7" s="755"/>
      <c r="G7" s="755"/>
    </row>
    <row r="8" spans="1:7" ht="12.75">
      <c r="A8" s="750" t="s">
        <v>7</v>
      </c>
      <c r="B8" s="750"/>
      <c r="C8" s="750"/>
      <c r="D8" s="750"/>
      <c r="E8" s="750"/>
      <c r="F8" s="750"/>
      <c r="G8" s="756"/>
    </row>
    <row r="9" spans="1:7" ht="13.5" customHeight="1">
      <c r="A9" s="750"/>
      <c r="B9" s="750"/>
      <c r="C9" s="750"/>
      <c r="D9" s="750"/>
      <c r="E9" s="750"/>
      <c r="F9" s="750"/>
      <c r="G9" s="756"/>
    </row>
    <row r="10" spans="1:7" ht="12.75">
      <c r="A10" s="756"/>
      <c r="B10" s="756"/>
      <c r="C10" s="756"/>
      <c r="G10" s="757" t="s">
        <v>8</v>
      </c>
    </row>
    <row r="11" spans="1:7" ht="37.5" customHeight="1">
      <c r="A11" s="758" t="s">
        <v>9</v>
      </c>
      <c r="B11" s="758" t="s">
        <v>10</v>
      </c>
      <c r="C11" s="758" t="s">
        <v>12</v>
      </c>
      <c r="D11" s="758" t="s">
        <v>13</v>
      </c>
      <c r="E11" s="759" t="s">
        <v>14</v>
      </c>
      <c r="F11" s="759" t="s">
        <v>15</v>
      </c>
      <c r="G11" s="760" t="s">
        <v>508</v>
      </c>
    </row>
    <row r="12" spans="1:7" ht="9.75" customHeight="1">
      <c r="A12" s="758"/>
      <c r="B12" s="758"/>
      <c r="C12" s="758"/>
      <c r="D12" s="758"/>
      <c r="E12" s="761"/>
      <c r="F12" s="761"/>
      <c r="G12" s="762"/>
    </row>
    <row r="13" spans="1:7" ht="12" customHeight="1">
      <c r="A13" s="763">
        <v>1</v>
      </c>
      <c r="B13" s="764">
        <v>2</v>
      </c>
      <c r="C13" s="763">
        <v>3</v>
      </c>
      <c r="D13" s="763">
        <v>4</v>
      </c>
      <c r="E13" s="763">
        <v>5</v>
      </c>
      <c r="F13" s="763">
        <v>6</v>
      </c>
      <c r="G13" s="763">
        <v>7</v>
      </c>
    </row>
    <row r="14" spans="1:7" ht="21.75" customHeight="1">
      <c r="A14" s="765"/>
      <c r="B14" s="766"/>
      <c r="C14" s="767" t="s">
        <v>452</v>
      </c>
      <c r="D14" s="768">
        <v>79897038</v>
      </c>
      <c r="E14" s="769">
        <f>E22+E15</f>
        <v>827500</v>
      </c>
      <c r="F14" s="769">
        <f>F22+F15</f>
        <v>2303290</v>
      </c>
      <c r="G14" s="769">
        <f aca="true" t="shared" si="0" ref="G14:G36">D14+E14-F14</f>
        <v>78421248</v>
      </c>
    </row>
    <row r="15" spans="1:7" ht="21.75" customHeight="1">
      <c r="A15" s="770" t="s">
        <v>95</v>
      </c>
      <c r="B15" s="771"/>
      <c r="C15" s="767" t="s">
        <v>96</v>
      </c>
      <c r="D15" s="768">
        <v>30146557</v>
      </c>
      <c r="E15" s="769">
        <f>E20</f>
        <v>0</v>
      </c>
      <c r="F15" s="769">
        <f>F20</f>
        <v>1675716</v>
      </c>
      <c r="G15" s="769">
        <f t="shared" si="0"/>
        <v>28470841</v>
      </c>
    </row>
    <row r="16" spans="1:7" ht="30" customHeight="1">
      <c r="A16" s="772"/>
      <c r="B16" s="770"/>
      <c r="C16" s="767" t="s">
        <v>415</v>
      </c>
      <c r="D16" s="768">
        <v>85000</v>
      </c>
      <c r="E16" s="769"/>
      <c r="F16" s="769"/>
      <c r="G16" s="769">
        <f t="shared" si="0"/>
        <v>85000</v>
      </c>
    </row>
    <row r="17" spans="1:7" s="778" customFormat="1" ht="56.25" customHeight="1">
      <c r="A17" s="773"/>
      <c r="B17" s="774" t="s">
        <v>509</v>
      </c>
      <c r="C17" s="775" t="s">
        <v>510</v>
      </c>
      <c r="D17" s="776">
        <v>85000</v>
      </c>
      <c r="E17" s="777"/>
      <c r="F17" s="777"/>
      <c r="G17" s="777">
        <f t="shared" si="0"/>
        <v>85000</v>
      </c>
    </row>
    <row r="18" spans="1:7" ht="31.5" customHeight="1">
      <c r="A18" s="772"/>
      <c r="B18" s="779"/>
      <c r="C18" s="767" t="s">
        <v>511</v>
      </c>
      <c r="D18" s="768">
        <v>54000</v>
      </c>
      <c r="E18" s="769"/>
      <c r="F18" s="769"/>
      <c r="G18" s="769">
        <f t="shared" si="0"/>
        <v>54000</v>
      </c>
    </row>
    <row r="19" spans="1:7" s="778" customFormat="1" ht="55.5" customHeight="1">
      <c r="A19" s="773"/>
      <c r="B19" s="780" t="s">
        <v>509</v>
      </c>
      <c r="C19" s="775" t="s">
        <v>412</v>
      </c>
      <c r="D19" s="776">
        <v>54000</v>
      </c>
      <c r="E19" s="777"/>
      <c r="F19" s="777"/>
      <c r="G19" s="777">
        <f t="shared" si="0"/>
        <v>54000</v>
      </c>
    </row>
    <row r="20" spans="1:7" s="785" customFormat="1" ht="27" customHeight="1">
      <c r="A20" s="781"/>
      <c r="B20" s="782"/>
      <c r="C20" s="783" t="s">
        <v>512</v>
      </c>
      <c r="D20" s="784">
        <f>D21</f>
        <v>1675716</v>
      </c>
      <c r="E20" s="784">
        <f>E21</f>
        <v>0</v>
      </c>
      <c r="F20" s="784">
        <f>F21</f>
        <v>1675716</v>
      </c>
      <c r="G20" s="784">
        <f t="shared" si="0"/>
        <v>0</v>
      </c>
    </row>
    <row r="21" spans="1:7" s="778" customFormat="1" ht="31.5" customHeight="1">
      <c r="A21" s="786"/>
      <c r="B21" s="787" t="s">
        <v>267</v>
      </c>
      <c r="C21" s="775" t="s">
        <v>513</v>
      </c>
      <c r="D21" s="776">
        <v>1675716</v>
      </c>
      <c r="E21" s="777"/>
      <c r="F21" s="777">
        <v>1675716</v>
      </c>
      <c r="G21" s="788">
        <f t="shared" si="0"/>
        <v>0</v>
      </c>
    </row>
    <row r="22" spans="1:47" s="792" customFormat="1" ht="29.25" customHeight="1">
      <c r="A22" s="789">
        <v>921</v>
      </c>
      <c r="B22" s="790"/>
      <c r="C22" s="767" t="s">
        <v>287</v>
      </c>
      <c r="D22" s="768">
        <v>49212481</v>
      </c>
      <c r="E22" s="768">
        <f>E29+E31+E35+E23+E26</f>
        <v>827500</v>
      </c>
      <c r="F22" s="768">
        <f>F29+F31+F35+F23+F26</f>
        <v>627574</v>
      </c>
      <c r="G22" s="768">
        <f t="shared" si="0"/>
        <v>49412407</v>
      </c>
      <c r="H22" s="791"/>
      <c r="M22" s="793"/>
      <c r="N22" s="794"/>
      <c r="O22" s="794"/>
      <c r="P22" s="793"/>
      <c r="Q22" s="793"/>
      <c r="R22" s="793"/>
      <c r="S22" s="793"/>
      <c r="T22" s="793"/>
      <c r="U22" s="793"/>
      <c r="V22" s="793"/>
      <c r="W22" s="793"/>
      <c r="X22" s="793"/>
      <c r="Y22" s="793"/>
      <c r="Z22" s="793"/>
      <c r="AA22" s="793"/>
      <c r="AB22" s="793"/>
      <c r="AC22" s="793"/>
      <c r="AD22" s="793"/>
      <c r="AE22" s="793"/>
      <c r="AF22" s="793"/>
      <c r="AG22" s="793"/>
      <c r="AH22" s="793"/>
      <c r="AI22" s="793"/>
      <c r="AJ22" s="793"/>
      <c r="AK22" s="793"/>
      <c r="AL22" s="793"/>
      <c r="AM22" s="793"/>
      <c r="AN22" s="793"/>
      <c r="AO22" s="793"/>
      <c r="AP22" s="793"/>
      <c r="AQ22" s="793"/>
      <c r="AR22" s="793"/>
      <c r="AS22" s="793"/>
      <c r="AT22" s="793"/>
      <c r="AU22" s="795"/>
    </row>
    <row r="23" spans="1:7" s="785" customFormat="1" ht="27" customHeight="1">
      <c r="A23" s="781"/>
      <c r="B23" s="796"/>
      <c r="C23" s="797" t="s">
        <v>514</v>
      </c>
      <c r="D23" s="784">
        <v>15089306</v>
      </c>
      <c r="E23" s="784">
        <f>E24</f>
        <v>700000</v>
      </c>
      <c r="F23" s="784">
        <f>F24</f>
        <v>0</v>
      </c>
      <c r="G23" s="784">
        <f t="shared" si="0"/>
        <v>15789306</v>
      </c>
    </row>
    <row r="24" spans="1:47" s="792" customFormat="1" ht="21" customHeight="1">
      <c r="A24" s="798"/>
      <c r="B24" s="799">
        <v>92107</v>
      </c>
      <c r="C24" s="800" t="s">
        <v>515</v>
      </c>
      <c r="D24" s="801">
        <v>8678443</v>
      </c>
      <c r="E24" s="801">
        <f>E25</f>
        <v>700000</v>
      </c>
      <c r="F24" s="801">
        <f>F25</f>
        <v>0</v>
      </c>
      <c r="G24" s="802">
        <f t="shared" si="0"/>
        <v>9378443</v>
      </c>
      <c r="H24" s="803"/>
      <c r="M24" s="803"/>
      <c r="N24" s="804"/>
      <c r="O24" s="804"/>
      <c r="P24" s="803"/>
      <c r="Q24" s="803"/>
      <c r="R24" s="803"/>
      <c r="S24" s="803"/>
      <c r="T24" s="803"/>
      <c r="U24" s="803"/>
      <c r="V24" s="803"/>
      <c r="W24" s="803"/>
      <c r="X24" s="803"/>
      <c r="Y24" s="803"/>
      <c r="Z24" s="803"/>
      <c r="AA24" s="803"/>
      <c r="AB24" s="803"/>
      <c r="AC24" s="803"/>
      <c r="AD24" s="803"/>
      <c r="AE24" s="803"/>
      <c r="AF24" s="803"/>
      <c r="AG24" s="803"/>
      <c r="AH24" s="803"/>
      <c r="AI24" s="803"/>
      <c r="AJ24" s="803"/>
      <c r="AK24" s="803"/>
      <c r="AL24" s="803"/>
      <c r="AM24" s="803"/>
      <c r="AN24" s="803"/>
      <c r="AO24" s="803"/>
      <c r="AP24" s="803"/>
      <c r="AQ24" s="803"/>
      <c r="AR24" s="803"/>
      <c r="AS24" s="803"/>
      <c r="AT24" s="803"/>
      <c r="AU24" s="795"/>
    </row>
    <row r="25" spans="1:47" s="811" customFormat="1" ht="21" customHeight="1">
      <c r="A25" s="805"/>
      <c r="B25" s="806"/>
      <c r="C25" s="807" t="s">
        <v>516</v>
      </c>
      <c r="D25" s="808">
        <v>6932443</v>
      </c>
      <c r="E25" s="808">
        <v>700000</v>
      </c>
      <c r="F25" s="808"/>
      <c r="G25" s="809">
        <f t="shared" si="0"/>
        <v>7632443</v>
      </c>
      <c r="H25" s="810"/>
      <c r="M25" s="810"/>
      <c r="N25" s="812"/>
      <c r="O25" s="812"/>
      <c r="P25" s="810"/>
      <c r="Q25" s="810"/>
      <c r="R25" s="810"/>
      <c r="S25" s="810"/>
      <c r="T25" s="810"/>
      <c r="U25" s="810"/>
      <c r="V25" s="810"/>
      <c r="W25" s="810"/>
      <c r="X25" s="810"/>
      <c r="Y25" s="810"/>
      <c r="Z25" s="810"/>
      <c r="AA25" s="810"/>
      <c r="AB25" s="810"/>
      <c r="AC25" s="810"/>
      <c r="AD25" s="810"/>
      <c r="AE25" s="810"/>
      <c r="AF25" s="810"/>
      <c r="AG25" s="810"/>
      <c r="AH25" s="810"/>
      <c r="AI25" s="810"/>
      <c r="AJ25" s="810"/>
      <c r="AK25" s="810"/>
      <c r="AL25" s="810"/>
      <c r="AM25" s="810"/>
      <c r="AN25" s="810"/>
      <c r="AO25" s="810"/>
      <c r="AP25" s="810"/>
      <c r="AQ25" s="810"/>
      <c r="AR25" s="810"/>
      <c r="AS25" s="810"/>
      <c r="AT25" s="810"/>
      <c r="AU25" s="813"/>
    </row>
    <row r="26" spans="1:7" s="785" customFormat="1" ht="32.25" customHeight="1">
      <c r="A26" s="781"/>
      <c r="B26" s="796"/>
      <c r="C26" s="797" t="s">
        <v>517</v>
      </c>
      <c r="D26" s="784">
        <v>627014</v>
      </c>
      <c r="E26" s="784">
        <f>E28+E27</f>
        <v>27500</v>
      </c>
      <c r="F26" s="784">
        <f>F28+F27</f>
        <v>27500</v>
      </c>
      <c r="G26" s="784">
        <f t="shared" si="0"/>
        <v>627014</v>
      </c>
    </row>
    <row r="27" spans="1:7" s="817" customFormat="1" ht="27" customHeight="1">
      <c r="A27" s="814"/>
      <c r="B27" s="815">
        <v>92110</v>
      </c>
      <c r="C27" s="816" t="s">
        <v>518</v>
      </c>
      <c r="D27" s="802">
        <v>57000</v>
      </c>
      <c r="E27" s="802"/>
      <c r="F27" s="802">
        <v>27500</v>
      </c>
      <c r="G27" s="802">
        <f t="shared" si="0"/>
        <v>29500</v>
      </c>
    </row>
    <row r="28" spans="1:47" s="792" customFormat="1" ht="21" customHeight="1">
      <c r="A28" s="798"/>
      <c r="B28" s="818">
        <v>92110</v>
      </c>
      <c r="C28" s="800" t="s">
        <v>519</v>
      </c>
      <c r="D28" s="819">
        <v>0</v>
      </c>
      <c r="E28" s="819">
        <v>27500</v>
      </c>
      <c r="F28" s="819"/>
      <c r="G28" s="809">
        <f t="shared" si="0"/>
        <v>27500</v>
      </c>
      <c r="H28" s="803"/>
      <c r="M28" s="803"/>
      <c r="N28" s="804"/>
      <c r="O28" s="804"/>
      <c r="P28" s="803"/>
      <c r="Q28" s="803"/>
      <c r="R28" s="803"/>
      <c r="S28" s="803"/>
      <c r="T28" s="803"/>
      <c r="U28" s="803"/>
      <c r="V28" s="803"/>
      <c r="W28" s="803"/>
      <c r="X28" s="803"/>
      <c r="Y28" s="803"/>
      <c r="Z28" s="803"/>
      <c r="AA28" s="803"/>
      <c r="AB28" s="803"/>
      <c r="AC28" s="803"/>
      <c r="AD28" s="803"/>
      <c r="AE28" s="803"/>
      <c r="AF28" s="803"/>
      <c r="AG28" s="803"/>
      <c r="AH28" s="803"/>
      <c r="AI28" s="803"/>
      <c r="AJ28" s="803"/>
      <c r="AK28" s="803"/>
      <c r="AL28" s="803"/>
      <c r="AM28" s="803"/>
      <c r="AN28" s="803"/>
      <c r="AO28" s="803"/>
      <c r="AP28" s="803"/>
      <c r="AQ28" s="803"/>
      <c r="AR28" s="803"/>
      <c r="AS28" s="803"/>
      <c r="AT28" s="803"/>
      <c r="AU28" s="795"/>
    </row>
    <row r="29" spans="1:7" s="785" customFormat="1" ht="27" customHeight="1">
      <c r="A29" s="781"/>
      <c r="B29" s="796"/>
      <c r="C29" s="797" t="s">
        <v>520</v>
      </c>
      <c r="D29" s="784">
        <v>5051756</v>
      </c>
      <c r="E29" s="784">
        <f>E30</f>
        <v>0</v>
      </c>
      <c r="F29" s="784">
        <f>F30</f>
        <v>74</v>
      </c>
      <c r="G29" s="820">
        <f t="shared" si="0"/>
        <v>5051682</v>
      </c>
    </row>
    <row r="30" spans="1:7" s="823" customFormat="1" ht="21" customHeight="1">
      <c r="A30" s="814"/>
      <c r="B30" s="821">
        <v>92195</v>
      </c>
      <c r="C30" s="822" t="s">
        <v>521</v>
      </c>
      <c r="D30" s="788">
        <v>324971</v>
      </c>
      <c r="E30" s="788"/>
      <c r="F30" s="788">
        <v>74</v>
      </c>
      <c r="G30" s="788">
        <f t="shared" si="0"/>
        <v>324897</v>
      </c>
    </row>
    <row r="31" spans="1:7" s="785" customFormat="1" ht="39" customHeight="1">
      <c r="A31" s="781"/>
      <c r="B31" s="824"/>
      <c r="C31" s="825" t="s">
        <v>522</v>
      </c>
      <c r="D31" s="784">
        <v>6271925</v>
      </c>
      <c r="E31" s="784">
        <f>E32</f>
        <v>100000</v>
      </c>
      <c r="F31" s="784">
        <f>F32</f>
        <v>100000</v>
      </c>
      <c r="G31" s="784">
        <f t="shared" si="0"/>
        <v>6271925</v>
      </c>
    </row>
    <row r="32" spans="1:7" s="823" customFormat="1" ht="21.75" customHeight="1">
      <c r="A32" s="814"/>
      <c r="B32" s="826">
        <v>92116</v>
      </c>
      <c r="C32" s="816" t="s">
        <v>515</v>
      </c>
      <c r="D32" s="802">
        <v>4401572</v>
      </c>
      <c r="E32" s="802">
        <f>E33+E34</f>
        <v>100000</v>
      </c>
      <c r="F32" s="802">
        <f>F33+F34</f>
        <v>100000</v>
      </c>
      <c r="G32" s="802">
        <f t="shared" si="0"/>
        <v>4401572</v>
      </c>
    </row>
    <row r="33" spans="1:7" s="831" customFormat="1" ht="18.75" customHeight="1">
      <c r="A33" s="827"/>
      <c r="B33" s="828"/>
      <c r="C33" s="829" t="s">
        <v>516</v>
      </c>
      <c r="D33" s="830">
        <v>2841572</v>
      </c>
      <c r="E33" s="830"/>
      <c r="F33" s="830">
        <v>100000</v>
      </c>
      <c r="G33" s="830">
        <f t="shared" si="0"/>
        <v>2741572</v>
      </c>
    </row>
    <row r="34" spans="1:7" s="831" customFormat="1" ht="21.75" customHeight="1">
      <c r="A34" s="827"/>
      <c r="B34" s="832"/>
      <c r="C34" s="833" t="s">
        <v>523</v>
      </c>
      <c r="D34" s="834">
        <v>600000</v>
      </c>
      <c r="E34" s="834">
        <v>100000</v>
      </c>
      <c r="F34" s="834"/>
      <c r="G34" s="834">
        <f t="shared" si="0"/>
        <v>700000</v>
      </c>
    </row>
    <row r="35" spans="1:7" s="785" customFormat="1" ht="24" customHeight="1">
      <c r="A35" s="781"/>
      <c r="B35" s="824"/>
      <c r="C35" s="825" t="s">
        <v>524</v>
      </c>
      <c r="D35" s="784">
        <v>500000</v>
      </c>
      <c r="E35" s="784">
        <f>E38+E36+E37</f>
        <v>0</v>
      </c>
      <c r="F35" s="784">
        <f>F38+F36+F37</f>
        <v>500000</v>
      </c>
      <c r="G35" s="784">
        <f t="shared" si="0"/>
        <v>0</v>
      </c>
    </row>
    <row r="36" spans="1:7" s="823" customFormat="1" ht="25.5" customHeight="1">
      <c r="A36" s="835"/>
      <c r="B36" s="821">
        <v>92195</v>
      </c>
      <c r="C36" s="822" t="s">
        <v>525</v>
      </c>
      <c r="D36" s="788">
        <v>500000</v>
      </c>
      <c r="E36" s="788"/>
      <c r="F36" s="788">
        <v>500000</v>
      </c>
      <c r="G36" s="788">
        <f t="shared" si="0"/>
        <v>0</v>
      </c>
    </row>
    <row r="37" spans="1:7" ht="12.75">
      <c r="A37" s="756"/>
      <c r="B37" s="756"/>
      <c r="C37" s="756"/>
      <c r="D37" s="836"/>
      <c r="E37" s="836"/>
      <c r="F37" s="836"/>
      <c r="G37" s="836"/>
    </row>
    <row r="38" spans="1:7" ht="12.75">
      <c r="A38" s="756"/>
      <c r="B38" s="756"/>
      <c r="C38" s="756"/>
      <c r="D38" s="836"/>
      <c r="E38" s="836"/>
      <c r="F38" s="836"/>
      <c r="G38" s="836"/>
    </row>
    <row r="39" spans="1:7" ht="12.75">
      <c r="A39" s="756"/>
      <c r="B39" s="756"/>
      <c r="C39" s="756"/>
      <c r="D39" s="836"/>
      <c r="E39" s="836"/>
      <c r="F39" s="836"/>
      <c r="G39" s="836"/>
    </row>
    <row r="40" spans="4:7" ht="12.75">
      <c r="D40" s="836"/>
      <c r="E40" s="836"/>
      <c r="F40" s="836"/>
      <c r="G40" s="836"/>
    </row>
  </sheetData>
  <mergeCells count="10">
    <mergeCell ref="A5:G5"/>
    <mergeCell ref="A6:G6"/>
    <mergeCell ref="A7:G7"/>
    <mergeCell ref="A11:A12"/>
    <mergeCell ref="B11:B12"/>
    <mergeCell ref="C11:C12"/>
    <mergeCell ref="D11:D12"/>
    <mergeCell ref="E11:E12"/>
    <mergeCell ref="F11:F12"/>
    <mergeCell ref="G11:G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wiesiak</dc:creator>
  <cp:keywords/>
  <dc:description/>
  <cp:lastModifiedBy>wiesiak</cp:lastModifiedBy>
  <dcterms:created xsi:type="dcterms:W3CDTF">2004-12-21T14:58:46Z</dcterms:created>
  <dcterms:modified xsi:type="dcterms:W3CDTF">2004-12-22T10:29:11Z</dcterms:modified>
  <cp:category/>
  <cp:version/>
  <cp:contentType/>
  <cp:contentStatus/>
</cp:coreProperties>
</file>