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90" yWindow="1170" windowWidth="11355" windowHeight="6150" activeTab="0"/>
  </bookViews>
  <sheets>
    <sheet name="zał.1" sheetId="1" r:id="rId1"/>
    <sheet name="zał.2" sheetId="2" r:id="rId2"/>
    <sheet name="zał 3" sheetId="3" r:id="rId3"/>
    <sheet name="zał.4" sheetId="4" r:id="rId4"/>
    <sheet name="zał.5" sheetId="5" r:id="rId5"/>
    <sheet name="zał.6" sheetId="6" r:id="rId6"/>
    <sheet name="zał.7" sheetId="7" r:id="rId7"/>
    <sheet name="zał.8" sheetId="8" r:id="rId8"/>
    <sheet name="zał.10" sheetId="9" r:id="rId9"/>
    <sheet name="zał.11" sheetId="10" r:id="rId10"/>
    <sheet name="zał.12" sheetId="11" r:id="rId11"/>
    <sheet name="zał.13" sheetId="12" r:id="rId12"/>
    <sheet name="zał.14" sheetId="13" r:id="rId13"/>
    <sheet name="zał.15" sheetId="14" r:id="rId14"/>
  </sheets>
  <definedNames>
    <definedName name="_xlnm.Print_Area" localSheetId="12">'zał.14'!$A$1:$H$31</definedName>
    <definedName name="_xlnm.Print_Titles" localSheetId="0">'zał.1'!$9:$11</definedName>
    <definedName name="_xlnm.Print_Titles" localSheetId="10">'zał.12'!$8:$13</definedName>
    <definedName name="_xlnm.Print_Titles" localSheetId="11">'zał.13'!$17:$18</definedName>
    <definedName name="_xlnm.Print_Titles" localSheetId="12">'zał.14'!$8:$10</definedName>
    <definedName name="_xlnm.Print_Titles" localSheetId="1">'zał.2'!$8:$9</definedName>
    <definedName name="_xlnm.Print_Titles" localSheetId="5">'zał.6'!$11:$13</definedName>
    <definedName name="_xlnm.Print_Titles" localSheetId="6">'zał.7'!$8:$10</definedName>
  </definedNames>
  <calcPr fullCalcOnLoad="1"/>
</workbook>
</file>

<file path=xl/sharedStrings.xml><?xml version="1.0" encoding="utf-8"?>
<sst xmlns="http://schemas.openxmlformats.org/spreadsheetml/2006/main" count="1593" uniqueCount="646">
  <si>
    <t>Załącznik Nr  1 do Uchwały</t>
  </si>
  <si>
    <t>Sejmiku Województwa</t>
  </si>
  <si>
    <t>Nr    /     /05 z dnia           .2005 r.</t>
  </si>
  <si>
    <r>
      <t xml:space="preserve">W załączniku </t>
    </r>
    <r>
      <rPr>
        <b/>
        <sz val="10"/>
        <rFont val="Times New Roman CE"/>
        <family val="1"/>
      </rPr>
      <t xml:space="preserve">Nr 1 "Dochody budżetu Województwa Kujawsko-Pomorskiego na rok 2005" </t>
    </r>
    <r>
      <rPr>
        <sz val="10"/>
        <rFont val="Times New Roman CE"/>
        <family val="1"/>
      </rPr>
      <t>do uchwały Nr XXIX/363/04 Sejmiku Województwa Kujawsko-Pomorskiego z dnia 29 grudnia 2004 r. w sprawie uchwalenia budżetu Województwa Kujawsko-Pomorskiego na 2005 r.  uszczeg</t>
    </r>
  </si>
  <si>
    <t>w złotych</t>
  </si>
  <si>
    <t>Dział</t>
  </si>
  <si>
    <t>Rozdział</t>
  </si>
  <si>
    <t>§</t>
  </si>
  <si>
    <t>Wyszczególnienie</t>
  </si>
  <si>
    <t>Plan na 2005 r.</t>
  </si>
  <si>
    <t>Zwiększenie</t>
  </si>
  <si>
    <t>Zmniejszenie</t>
  </si>
  <si>
    <t>Plan po zmianach</t>
  </si>
  <si>
    <t>DOCHODY OGÓŁEM</t>
  </si>
  <si>
    <t>010</t>
  </si>
  <si>
    <t xml:space="preserve"> </t>
  </si>
  <si>
    <t>Rolnictwo i łowiectwo</t>
  </si>
  <si>
    <t>01006</t>
  </si>
  <si>
    <t>Zarządy melioracji i urządzeń wodnych</t>
  </si>
  <si>
    <t>0840</t>
  </si>
  <si>
    <t>Wpływy ze sprzedaży wyrobów</t>
  </si>
  <si>
    <t>01008</t>
  </si>
  <si>
    <t>Melioracje wodne</t>
  </si>
  <si>
    <t>2210</t>
  </si>
  <si>
    <t>Dotacje celowe otrzymane z budżetu państwa na  zadania bieżące z zakresu administracji rządowej oraz inne zadania zlecone ustawami realizowane przez samorząd województwa</t>
  </si>
  <si>
    <t>01078</t>
  </si>
  <si>
    <t>Usuwanie skutków klęsk żywiołowych</t>
  </si>
  <si>
    <t>6510</t>
  </si>
  <si>
    <t>Dotacje celowe otrzymane z budżetu państwa na inwestycje i zakupy inwestycyjne z zakresu administracji rządowej oraz inne zadania zlecone ustawami realizowane przez samorząd województwa</t>
  </si>
  <si>
    <t>01095</t>
  </si>
  <si>
    <t>Pozostała działalność</t>
  </si>
  <si>
    <t>2310</t>
  </si>
  <si>
    <t>Dotacje celowe otrzymane z gminy na zadania bieżące realizowane na podstawie porozumień (umów) między jednostkami samorządu terytorialnego</t>
  </si>
  <si>
    <t>2320</t>
  </si>
  <si>
    <t>dotacje celowe otrzymane z powiatu na zadania bieżące realizowane na podstawie porozumień (umów) między jednostkami samorządu terytoralnego</t>
  </si>
  <si>
    <t>01097</t>
  </si>
  <si>
    <t>Gospodarstwa pomocnicze</t>
  </si>
  <si>
    <t>2380</t>
  </si>
  <si>
    <t>Wpływy do budżetu części zysku gospodarstwa pomocniczego</t>
  </si>
  <si>
    <t>Transport i łączność</t>
  </si>
  <si>
    <t>60001</t>
  </si>
  <si>
    <t>Krajowe pasażerskie przewozy kolejowe</t>
  </si>
  <si>
    <t>0970</t>
  </si>
  <si>
    <t>Wpływy z różnych dochodów</t>
  </si>
  <si>
    <t>60003</t>
  </si>
  <si>
    <t>Krajowe pasażerskie przewozy autobusowe</t>
  </si>
  <si>
    <t>2910</t>
  </si>
  <si>
    <t>Wpływy ze zwrotów dotacji wykorzystanych niezgodnie z przeznaczeniem lub pobranych w nadmiernej wysokości</t>
  </si>
  <si>
    <t>Drogi publiczne wojewódzkie</t>
  </si>
  <si>
    <t>0690</t>
  </si>
  <si>
    <t>Wpływy z różnych opłat</t>
  </si>
  <si>
    <t>0750</t>
  </si>
  <si>
    <t>Dochody z najmu i dzierżawy składników majątkowych Skarbu Państwa, jednostek samorządu terytorialnego lub innych jednsotek zaliczanych do sektora finansów publicznych oraz innych umów o podobnym charakterze</t>
  </si>
  <si>
    <t>0830</t>
  </si>
  <si>
    <t>Wpływy z usług</t>
  </si>
  <si>
    <t>0920</t>
  </si>
  <si>
    <t>Pozostałe odsetki</t>
  </si>
  <si>
    <t>630</t>
  </si>
  <si>
    <t>Turystyka</t>
  </si>
  <si>
    <t>63095</t>
  </si>
  <si>
    <t>700</t>
  </si>
  <si>
    <t>Gospodarka mieszkaniowa</t>
  </si>
  <si>
    <t>70005</t>
  </si>
  <si>
    <t>Gospodarka gruntami i nieruchomościami</t>
  </si>
  <si>
    <t>0470</t>
  </si>
  <si>
    <t>Wpływy z opłat za zarząd, użytkowanie i użytkowanie wieczyste nieruchomości</t>
  </si>
  <si>
    <t>Działalność usługowa</t>
  </si>
  <si>
    <t>71097</t>
  </si>
  <si>
    <t>Administracja publiczna</t>
  </si>
  <si>
    <t>Urzędy marszałkowskie</t>
  </si>
  <si>
    <t>2390</t>
  </si>
  <si>
    <t>Wpływy do budżetu ze środków specjalnych</t>
  </si>
  <si>
    <t>75097</t>
  </si>
  <si>
    <t>Wpywy do budżetu części zysku gospodarstwa pomocniczego</t>
  </si>
  <si>
    <t>Różne rozliczenia</t>
  </si>
  <si>
    <t>75801</t>
  </si>
  <si>
    <t>Część oświatowa subwencji ogólnej dla jednostek samorządu terytorialnego</t>
  </si>
  <si>
    <t>2920</t>
  </si>
  <si>
    <t>Subwencje ogólne z budżetu państwa</t>
  </si>
  <si>
    <t>Różne rozliczenia finansowe</t>
  </si>
  <si>
    <t>801</t>
  </si>
  <si>
    <t>Oświata i wychowanie</t>
  </si>
  <si>
    <t>80102</t>
  </si>
  <si>
    <t>Szkoły podstawowe specjalne</t>
  </si>
  <si>
    <t>80111</t>
  </si>
  <si>
    <t>Gimnazja specjalne</t>
  </si>
  <si>
    <t>80121</t>
  </si>
  <si>
    <t>Licea ogólnokształcące specjalne</t>
  </si>
  <si>
    <t>80130</t>
  </si>
  <si>
    <t>Szkoły zawodowe</t>
  </si>
  <si>
    <t>80134</t>
  </si>
  <si>
    <t>Szkoły zawodowe specjalne</t>
  </si>
  <si>
    <t>80140</t>
  </si>
  <si>
    <t>Centra kształcenia ustawicznego i praktycznego oraz ośrodki dokształcania zawodowego</t>
  </si>
  <si>
    <t>Dotacje celowe z gminy na zadania bieżące realizowane na podstawie porozumień (umów) między jednostkami samorządu terytorialnego</t>
  </si>
  <si>
    <t>Dotacje celowe z powiatu na zadania bieżące realizowane na podstawie porozumień (umów) między jednostkami samorządu terytorialnego</t>
  </si>
  <si>
    <t>80141</t>
  </si>
  <si>
    <t>Zakłady kształcenia nauczycieli</t>
  </si>
  <si>
    <t>80195</t>
  </si>
  <si>
    <t>0900</t>
  </si>
  <si>
    <t>Odsetki od dotacji wykorzystanych niezgodnie z przeznaczeniem lub pobranych w nadmiernej wysokości</t>
  </si>
  <si>
    <t>Ochrona zdrowia</t>
  </si>
  <si>
    <t>Szpitale ogólne</t>
  </si>
  <si>
    <t>6220</t>
  </si>
  <si>
    <t>Dotacje celowe otrzymane z budżetu na finansowanie i dofinansowanie kosztów realizacji inwestycji i zakupów inwestycyjnych innych jednostek sektora finansów publicznych</t>
  </si>
  <si>
    <t>Przeciwdziałanie alkoholizmowi</t>
  </si>
  <si>
    <t>85157</t>
  </si>
  <si>
    <t>Straże i specjalizacje medyczne</t>
  </si>
  <si>
    <t>853</t>
  </si>
  <si>
    <t>Pozostałe zadania w zakresie polityki społecznej</t>
  </si>
  <si>
    <t>85395</t>
  </si>
  <si>
    <t>2220</t>
  </si>
  <si>
    <t>Dotacje celowe otrzymane z budżetu państwa na zadania bieżące realizowane przez samorząd województwa na podstawie porozumień z organami administracji rządowej</t>
  </si>
  <si>
    <t>2705</t>
  </si>
  <si>
    <t>Środki na dofinansowanie własnych zadań bieżących gmin (związków gmin), powiatów (związków powiatów), samorządów województw, pozyskane z innych źródeł</t>
  </si>
  <si>
    <t>Edukacyjna opieka wychowawcza</t>
  </si>
  <si>
    <t>85403</t>
  </si>
  <si>
    <t>Specjalne ośrodki szkolno-wychowawcze</t>
  </si>
  <si>
    <t>900</t>
  </si>
  <si>
    <t>Gospodarka komunalna i ochrona środowiska</t>
  </si>
  <si>
    <t>90095</t>
  </si>
  <si>
    <t>2440</t>
  </si>
  <si>
    <t>Dotacje otrzymane z funduszy celowych na realizację zadań bieżących jednostek sektora finansów publicznych</t>
  </si>
  <si>
    <t>Kultura i ochrona dziedzictwa narodowego</t>
  </si>
  <si>
    <t>92105</t>
  </si>
  <si>
    <t>Pozostałe zadania w zakresie kultury</t>
  </si>
  <si>
    <t>92195</t>
  </si>
  <si>
    <t>926</t>
  </si>
  <si>
    <t>Kultura fizyczna i sport</t>
  </si>
  <si>
    <t>92605</t>
  </si>
  <si>
    <t>Zadania w zakresie kultury fizycznej i sportu</t>
  </si>
  <si>
    <t>Załącznik Nr  12 do Uchwały</t>
  </si>
  <si>
    <t>Nr   /   /05 z dnia       2005 r.</t>
  </si>
  <si>
    <t>Poz.</t>
  </si>
  <si>
    <t>Dział            Rozdz.</t>
  </si>
  <si>
    <t>Jednostka</t>
  </si>
  <si>
    <t>*</t>
  </si>
  <si>
    <t xml:space="preserve">Stan śr.obrot.netto na pocz. okresu </t>
  </si>
  <si>
    <t>Przychody ogółem</t>
  </si>
  <si>
    <t>Wydatki      (koszty)</t>
  </si>
  <si>
    <t>Podatek dochodowy</t>
  </si>
  <si>
    <t xml:space="preserve">Wpłata do budżetu </t>
  </si>
  <si>
    <t xml:space="preserve">Stan śr. obrot. netto na koniec okresu </t>
  </si>
  <si>
    <t>Ogółem</t>
  </si>
  <si>
    <t>w tym:</t>
  </si>
  <si>
    <t>Wynagrodzenia z pochodnymi</t>
  </si>
  <si>
    <t>Wynagrodzenia osobowe</t>
  </si>
  <si>
    <t>a</t>
  </si>
  <si>
    <t>b</t>
  </si>
  <si>
    <t>c</t>
  </si>
  <si>
    <t>Gospodarstwo Pomocnicze w Bydgoszczy przy Kujawsko-Pomorskim Zarządzie Melioracji i Urządzeń Wodnych we Włocławku</t>
  </si>
  <si>
    <t>Wojewódzki Ośrodek Dokumentacji Geodezyjnej i Kartograficznej we Włocławku - przy Urzędzie Marszałkowskim w Toruniu</t>
  </si>
  <si>
    <t>Zakład Obsługi Urzędu Marszałkowskiego w Toruniu</t>
  </si>
  <si>
    <t>OGÓŁEM</t>
  </si>
  <si>
    <t>a - plan na 2005 r.</t>
  </si>
  <si>
    <t xml:space="preserve">b - saldo zmian </t>
  </si>
  <si>
    <t>c - plan po zmianach na 2005 r.</t>
  </si>
  <si>
    <r>
      <t xml:space="preserve">W załączniku </t>
    </r>
    <r>
      <rPr>
        <b/>
        <sz val="10"/>
        <rFont val="Times New Roman CE"/>
        <family val="1"/>
      </rPr>
      <t xml:space="preserve">Nr 14 "Plan przychodów i wydatków gospodarstw pomocniczych jednostek budżetowych na rok 2005" </t>
    </r>
    <r>
      <rPr>
        <sz val="10"/>
        <rFont val="Times New Roman CE"/>
        <family val="1"/>
      </rPr>
      <t>do uchwały Nr XXIX/363/04 Sejmiku Województwa Kujawsko-Pomorskiego z dnia 29 grudnia 2004 r. w sprawie uchwalenia budżetu Województwa Kujawsko-Pomor</t>
    </r>
  </si>
  <si>
    <t>Załącznik Nr  11 do Uchwały</t>
  </si>
  <si>
    <t>Przychody</t>
  </si>
  <si>
    <t>Wydatki               (koszty i inne obciążenia)</t>
  </si>
  <si>
    <t xml:space="preserve">Stan śr.obrot.netto na koniec okresu </t>
  </si>
  <si>
    <t>z tego:</t>
  </si>
  <si>
    <t>Dotacje</t>
  </si>
  <si>
    <t>Wydatki majątkowe</t>
  </si>
  <si>
    <t>Wydatki bieżące + podatek dochodowy</t>
  </si>
  <si>
    <t>3a</t>
  </si>
  <si>
    <t>01004                        01005</t>
  </si>
  <si>
    <t>Wojewódzkie Biuro Geodezji i Terenów Rolnych-Bydgoszcz</t>
  </si>
  <si>
    <t>Centralna Pralnia Służby Zdrowia w Toruniu</t>
  </si>
  <si>
    <r>
      <t xml:space="preserve">W załączniku </t>
    </r>
    <r>
      <rPr>
        <b/>
        <sz val="10"/>
        <rFont val="Times New Roman CE"/>
        <family val="1"/>
      </rPr>
      <t xml:space="preserve">Nr 13 "Plan przychodów i wydatków zakładów budżetowych na rok 2005" </t>
    </r>
    <r>
      <rPr>
        <sz val="10"/>
        <rFont val="Times New Roman CE"/>
        <family val="1"/>
      </rPr>
      <t>do uchwały Nr XXIX/363/04 Sejmiku Województwa Kujawsko-Pomorskiego z dnia 29 grudnia 2004 r. w sprawie uchwalenia budżetu Województwa Kujawsko-Pomorskiego na 2005 r.  wprowad</t>
    </r>
  </si>
  <si>
    <t>Załącznik Nr 15  do Uchwały</t>
  </si>
  <si>
    <t>Zmiany</t>
  </si>
  <si>
    <t>I.</t>
  </si>
  <si>
    <t>Stan środków obrotowych netto na 01.01.2005 r.</t>
  </si>
  <si>
    <t>II.</t>
  </si>
  <si>
    <t>1.</t>
  </si>
  <si>
    <t>Przychody własne</t>
  </si>
  <si>
    <t>1.1.</t>
  </si>
  <si>
    <t xml:space="preserve">    wpływy z różnych opłat (wpływy z opłat za wyłączenie z produkacji rolnej i innych opłat)</t>
  </si>
  <si>
    <t>1.2.</t>
  </si>
  <si>
    <t xml:space="preserve">    odsetki od nieterminowych wpłat z tytułu opłat</t>
  </si>
  <si>
    <t>1.3.</t>
  </si>
  <si>
    <t xml:space="preserve">    odsetki bankowe</t>
  </si>
  <si>
    <t>2.</t>
  </si>
  <si>
    <t>Przelewy redystrybucyjne (środki z Centralnego Funduszu Ochrony Gruntów Rolnych)</t>
  </si>
  <si>
    <t>III.</t>
  </si>
  <si>
    <t>Wydatki (koszty i inne obciążenia)</t>
  </si>
  <si>
    <t>Zadania bieżące</t>
  </si>
  <si>
    <t xml:space="preserve">   badania skażeń gruntów wokół zakładów przemysłowych</t>
  </si>
  <si>
    <t xml:space="preserve">   rekultywacja gruntów rolnych, budowa i renowacja zbiorników wodnych</t>
  </si>
  <si>
    <t xml:space="preserve">   bieżące koszty obsługi Funduszu</t>
  </si>
  <si>
    <t>1.4.</t>
  </si>
  <si>
    <t xml:space="preserve">   przelewy redystrybucyjne(wpłaty na Centralny Fundusz Ochrony Gruntów Rolnych)</t>
  </si>
  <si>
    <t>Zadania inwestycyjne</t>
  </si>
  <si>
    <t>2.1.</t>
  </si>
  <si>
    <t xml:space="preserve">   zakup sprzętu komputerowego wraz z oprogramowaniem dla obsługi Funduszu</t>
  </si>
  <si>
    <t>2.2.</t>
  </si>
  <si>
    <t xml:space="preserve">   budowa i modernizacja dróg dojazdowych do gruntów rolnych</t>
  </si>
  <si>
    <t>IV.</t>
  </si>
  <si>
    <t>Stan środków obrotowych netto na  31.12.2005 r.</t>
  </si>
  <si>
    <r>
      <t xml:space="preserve">W załączniku </t>
    </r>
    <r>
      <rPr>
        <b/>
        <sz val="10"/>
        <rFont val="Times New Roman CE"/>
        <family val="1"/>
      </rPr>
      <t xml:space="preserve">Nr 16 "Terenowy Fundusz Ochrony Gruntów Rolnych. Plan na rok 2005" </t>
    </r>
    <r>
      <rPr>
        <sz val="10"/>
        <rFont val="Times New Roman CE"/>
        <family val="1"/>
      </rPr>
      <t>do uchwały Nr XXIX/363/04 Sejmiku Województwa Kujawsko-Pomorskiego z dnia 29 grudnia 2004 r. w sprawie uchwalenia budżetu Województwa Kujawsko-Pomorskiego na 2005 r.  wprowadz</t>
    </r>
  </si>
  <si>
    <t>Załącznik Nr 10 do Uchwały</t>
  </si>
  <si>
    <t>Dochody</t>
  </si>
  <si>
    <t>Wydatki</t>
  </si>
  <si>
    <t>Plan na                  2005 r.</t>
  </si>
  <si>
    <t>Zmiana</t>
  </si>
  <si>
    <t xml:space="preserve">Plan po zmianach </t>
  </si>
  <si>
    <t>Plan na                2005 r.</t>
  </si>
  <si>
    <t xml:space="preserve">OGÓŁEM </t>
  </si>
  <si>
    <t>ROLNICTWO I ŁOWIECTWO</t>
  </si>
  <si>
    <t>BUDOWA I UTRZYMANIE URZĄDZEŃ MELIORACJI WODNYCH</t>
  </si>
  <si>
    <t>DOCHODY</t>
  </si>
  <si>
    <t>x</t>
  </si>
  <si>
    <t>Dotacje celowe otrzymane z budżetu państwa na zadania bieżące z zakresu administracji rządowej  oraz inne zadania zlecone ustawami realizowane przez samorząd województwa</t>
  </si>
  <si>
    <t>WYDATKI</t>
  </si>
  <si>
    <t>4260</t>
  </si>
  <si>
    <t>Zakup energii</t>
  </si>
  <si>
    <t>4270</t>
  </si>
  <si>
    <t>Zakup usług remontowych</t>
  </si>
  <si>
    <t>4300</t>
  </si>
  <si>
    <t>Zakup usług pozostałych</t>
  </si>
  <si>
    <t>4480</t>
  </si>
  <si>
    <t>Podatek od nieruchomości</t>
  </si>
  <si>
    <t>USUWANIE SKUTKÓW POWODZI</t>
  </si>
  <si>
    <t>6050</t>
  </si>
  <si>
    <t>Wydatki inwestycyjne jednostek budżetowych</t>
  </si>
  <si>
    <t>Razem</t>
  </si>
  <si>
    <t>spr</t>
  </si>
  <si>
    <r>
      <t xml:space="preserve">W załączniku </t>
    </r>
    <r>
      <rPr>
        <b/>
        <sz val="10"/>
        <rFont val="Times New Roman CE"/>
        <family val="1"/>
      </rPr>
      <t xml:space="preserve">Nr 12 "Zadania z zakresu administracji rządowej zlecone ustawami Samorządowi Województwa w roku 2005" - finansowane z dotacji celowych z budżetu państwa </t>
    </r>
    <r>
      <rPr>
        <sz val="10"/>
        <rFont val="Times New Roman CE"/>
        <family val="1"/>
      </rPr>
      <t>do uchwały Nr XXIX/363/04 Sejmiku Województwa Kujawsko-Pomorskiego z dnia 29 grudnia 2004</t>
    </r>
  </si>
  <si>
    <t>Załącznik Nr  6 do Uchwały</t>
  </si>
  <si>
    <t>(z późn. zmianami) wprowadza się następujące zmiany:</t>
  </si>
  <si>
    <t>Dział           Rozdział</t>
  </si>
  <si>
    <t>Zadanie inwestycyjne</t>
  </si>
  <si>
    <t>Jednostka realizująca</t>
  </si>
  <si>
    <t>Okres realizacji programu rozp./zakoń.</t>
  </si>
  <si>
    <t>Ogólny koszt zadania</t>
  </si>
  <si>
    <t>Nakłady poniesione do końca 2004 r.</t>
  </si>
  <si>
    <t>Stan zaawansowania robót na koniec 2004 r.</t>
  </si>
  <si>
    <t>Wydatki z budżetu w 2005 r.</t>
  </si>
  <si>
    <t>Wydatki wg źródeł finansowania</t>
  </si>
  <si>
    <t>Środki z innych źródeł</t>
  </si>
  <si>
    <t>Dotacje celowe</t>
  </si>
  <si>
    <t>Środki własne Województwa</t>
  </si>
  <si>
    <t>Środki z UE</t>
  </si>
  <si>
    <t>6a</t>
  </si>
  <si>
    <t>Budowa urządzeń melioracji wodnych</t>
  </si>
  <si>
    <t>Kuj.-Pom. Zarząd Melioracji i Urządzeń Wodnych we Włocławku</t>
  </si>
  <si>
    <t>1997/2008</t>
  </si>
  <si>
    <t>Program dla Odry - 2006</t>
  </si>
  <si>
    <t>2003/2007</t>
  </si>
  <si>
    <t>TRANSPORT I ŁACZNOŚĆ</t>
  </si>
  <si>
    <t>Zakup autobusów szynowych</t>
  </si>
  <si>
    <t>Urząd Marszałkowski w Toruniu</t>
  </si>
  <si>
    <t>2002/2006</t>
  </si>
  <si>
    <t>OŚWIATA I WYCHOWANIE</t>
  </si>
  <si>
    <t>Zakup sprzętu komputerowego</t>
  </si>
  <si>
    <t>Nauczycielskie Kolegium Języków Obcych w Toruniu</t>
  </si>
  <si>
    <t>Adaptacja budynku dawnego szpitala wojskowego na potrzeby Biblioteki Pedagogicznej w Toruniu</t>
  </si>
  <si>
    <t>Pedagogiczna Biblioteka Wojewódzka w Toruniu</t>
  </si>
  <si>
    <t>2004/2006</t>
  </si>
  <si>
    <t>SZKOLNICTWO WYŻSZE</t>
  </si>
  <si>
    <t xml:space="preserve">Budowa Wydziału Farmacji Collegium Medicum </t>
  </si>
  <si>
    <t>Uniwersytet Mikołaja Kopernika w Toruniu</t>
  </si>
  <si>
    <t>2005/2006</t>
  </si>
  <si>
    <t>OCHRONA ZDROWIA</t>
  </si>
  <si>
    <t>Zakup sprzętu medycznego-nagroda w konkursie "Złoty stetoskop"</t>
  </si>
  <si>
    <t>Centrum Onkologii-Szpital im. prof. Łukaszczyka w Bydgoszczy</t>
  </si>
  <si>
    <t>POZOSTAŁE ZADANIA Z ZAKRESU POLITYKI SPOŁECZNEJ</t>
  </si>
  <si>
    <t>KULTURA I OCHRONA DZIEDZICTWA NARODOWEGO</t>
  </si>
  <si>
    <t>Budowa obiektu Opery NOVA w Bydgoszczy</t>
  </si>
  <si>
    <t>Opera NOVA w Bydgoszczy</t>
  </si>
  <si>
    <t>1973/2005</t>
  </si>
  <si>
    <t>Woj. Biblioteka Publiczna - Książnica Kopernikańska w Toruniu</t>
  </si>
  <si>
    <t>Odbudowa "zagrody kujawskiej"</t>
  </si>
  <si>
    <t>Muzeum Etnograficzne w Toruniu</t>
  </si>
  <si>
    <t>Ilość zadań                         35</t>
  </si>
  <si>
    <t>RAZEM</t>
  </si>
  <si>
    <t>Inwestycje ujęte w wojewódzkich wieloletnich programach inwestycyjnych</t>
  </si>
  <si>
    <t>Ilość zadań                         19</t>
  </si>
  <si>
    <t>Zadania ujęte w załączniku Nr 7</t>
  </si>
  <si>
    <t>Inwestycje finansowane ze środków funduszy strukturalnych</t>
  </si>
  <si>
    <t>Ilość zadań                         31</t>
  </si>
  <si>
    <t>Zadania ujęte w załączniku Nr 8</t>
  </si>
  <si>
    <t>Inwestycje finansowane w ramach Sektorowego Programu Operacyjnego</t>
  </si>
  <si>
    <t>Ilość zadań                         1</t>
  </si>
  <si>
    <t>Zadania ujęte w załączniku Nr 8a</t>
  </si>
  <si>
    <t>Inwestycje finansowane w ramach Inicjatyw Wspólnotowych</t>
  </si>
  <si>
    <t>Ilość zadań                         2</t>
  </si>
  <si>
    <t>Zadania ujęte w załączniku Nr 9</t>
  </si>
  <si>
    <t>Ilość zadań                         88</t>
  </si>
  <si>
    <t>d - saldo zmian</t>
  </si>
  <si>
    <t>c - plan po zmianach</t>
  </si>
  <si>
    <t xml:space="preserve">Wykazane zmniejszenia wydatków występują w związku z przeniesieniem oznaczonych zadań " </t>
  </si>
  <si>
    <t xml:space="preserve">" do załącznika Nr 7 pn. "Wydatki na wojewódzkie wieloletnie programy inwestycyjne w 2005 roku". </t>
  </si>
  <si>
    <r>
      <t xml:space="preserve">W załączniku </t>
    </r>
    <r>
      <rPr>
        <b/>
        <sz val="10"/>
        <rFont val="Times New Roman CE"/>
        <family val="1"/>
      </rPr>
      <t>Nr 6 "Zadania inwestycyjne w roku 2005"</t>
    </r>
    <r>
      <rPr>
        <sz val="10"/>
        <rFont val="Times New Roman CE"/>
        <family val="1"/>
      </rPr>
      <t xml:space="preserve"> do uchwały Nr XXIX/363/04 Sejmiku Województwa Kujawsko-Pomorskiego z dnia 29 grudnia 2004 r. w sprawie uchwalenia budżetu województwa na 2005 r. </t>
    </r>
  </si>
  <si>
    <t>Załącznik Nr  2 do Uchwały</t>
  </si>
  <si>
    <t>WYDATKI OGÓŁEM</t>
  </si>
  <si>
    <t>600</t>
  </si>
  <si>
    <t>TRANSPORT I ŁĄCZNOŚĆ</t>
  </si>
  <si>
    <t>60013</t>
  </si>
  <si>
    <t>3020</t>
  </si>
  <si>
    <t>Nagrody i wydatki osobowe niezaliczane do wynagrodzeń</t>
  </si>
  <si>
    <t>4040</t>
  </si>
  <si>
    <t>Dodatkowe wynagrodzenie roczne</t>
  </si>
  <si>
    <t>4210</t>
  </si>
  <si>
    <t>Zakup materiałów i wyposażenia</t>
  </si>
  <si>
    <t>4350</t>
  </si>
  <si>
    <t>Zakup usług dostępu do sieci Internet</t>
  </si>
  <si>
    <t>4500</t>
  </si>
  <si>
    <t>Pozostałe podatki na rzecz budżetów jednostek samorządu terytorialnego</t>
  </si>
  <si>
    <t>60041</t>
  </si>
  <si>
    <t>Infrastruktura portowa</t>
  </si>
  <si>
    <t>6010</t>
  </si>
  <si>
    <t>Wydatki na zakup i objęcie akcji oraz wniesienie wkładów do spółek prawa handlowego</t>
  </si>
  <si>
    <t>758</t>
  </si>
  <si>
    <t>RÓŻNE ROZLICZENIA</t>
  </si>
  <si>
    <t>75818</t>
  </si>
  <si>
    <t>Rezerwy ogólne i celowe</t>
  </si>
  <si>
    <t>4810</t>
  </si>
  <si>
    <t>Rezerwy</t>
  </si>
  <si>
    <t>Rezerwy celowe</t>
  </si>
  <si>
    <t>Potrzeby jednostek oświatowych</t>
  </si>
  <si>
    <t>4010</t>
  </si>
  <si>
    <t>Wynagrodzenia osobowe pracowników</t>
  </si>
  <si>
    <t>4110</t>
  </si>
  <si>
    <t>Składki na ubezpieczenia społeczne</t>
  </si>
  <si>
    <t>4120</t>
  </si>
  <si>
    <t>Składki na Fundusz Pracy</t>
  </si>
  <si>
    <t>4240</t>
  </si>
  <si>
    <t>Zakup pomocy naukowych, dydaktycznych i książek</t>
  </si>
  <si>
    <t>4280</t>
  </si>
  <si>
    <t>Zakup usług zdrowotnych</t>
  </si>
  <si>
    <t>4410</t>
  </si>
  <si>
    <t>Podróże służbowe krajowe</t>
  </si>
  <si>
    <t>80105</t>
  </si>
  <si>
    <t>Przedszkola specjalne</t>
  </si>
  <si>
    <t>80113</t>
  </si>
  <si>
    <t>Dowożenie uczniów do szkół</t>
  </si>
  <si>
    <t>4430</t>
  </si>
  <si>
    <t>Różne opłaty i składki</t>
  </si>
  <si>
    <t>4170</t>
  </si>
  <si>
    <t>Wynagrodzenia bezosobowe</t>
  </si>
  <si>
    <t>80146</t>
  </si>
  <si>
    <t>Dokształcanie i doskonalenie nauczycieli</t>
  </si>
  <si>
    <t>3240</t>
  </si>
  <si>
    <t>Stypendia oraz inne formy pomocy dla uczniów</t>
  </si>
  <si>
    <t>851</t>
  </si>
  <si>
    <t>85111</t>
  </si>
  <si>
    <t>Dotacje celowe z budżetu na finansowanie lub dofinansowanie kosztów realizacji inwestycji i zakupów inwestycyjnych innych jednostek sektora finansów publicznych</t>
  </si>
  <si>
    <t>85120</t>
  </si>
  <si>
    <t>Lecznictwo psychiatryczne</t>
  </si>
  <si>
    <t>85121</t>
  </si>
  <si>
    <t>Lecznictwo ambulatoryjne</t>
  </si>
  <si>
    <t>85131</t>
  </si>
  <si>
    <t>Lecznictwo stomatologiczne</t>
  </si>
  <si>
    <t>85141</t>
  </si>
  <si>
    <t>Ratownictwo medyczne</t>
  </si>
  <si>
    <t>85148</t>
  </si>
  <si>
    <t>Medycyna pracy</t>
  </si>
  <si>
    <t>85195</t>
  </si>
  <si>
    <t>Dotacje celowe przekazane gminie na zadania bieżące realizowane na podstawie porozumień (umów) między jednostkami samorządu terytorialnego</t>
  </si>
  <si>
    <t>Dotacje celowe przekazane dla powiatu na zadania bieżące realizowane na podstawie porozumień (umów) między jednostkami samorządu terytorialnego</t>
  </si>
  <si>
    <t>2560</t>
  </si>
  <si>
    <t>Dotacja podmiotowa z budżetu dla samodzielnego publicznego zakładu opieki zdrowotnej utworzonego przez jednostkę samorządu terytorialnego</t>
  </si>
  <si>
    <t>2810</t>
  </si>
  <si>
    <t>Dotacja celowa z budżetu na finansowanie lub dofinansowanie zadań zleconych do realizacji fundacjom</t>
  </si>
  <si>
    <t>2820</t>
  </si>
  <si>
    <t>Dotacja celowa z budżetu na finansowanie lub dofinansowanie zadań zleconych do realizacji stowarzyszeniom</t>
  </si>
  <si>
    <t>POZOSTAŁE ZADANIA W ZAKRESIE POLITYKI SPOŁECZNEJ</t>
  </si>
  <si>
    <t>85324</t>
  </si>
  <si>
    <t>Państwowy Fundusz Rehabilitacji Osób Niepełnosprawnych</t>
  </si>
  <si>
    <t>6060</t>
  </si>
  <si>
    <t>Wydatki na zakupy inwestycyjny jednostek budżetowych</t>
  </si>
  <si>
    <t>85332</t>
  </si>
  <si>
    <t>Wojewódzkie urzędy pracy</t>
  </si>
  <si>
    <t>Wpłata do budżetu ze środkow specjalnych</t>
  </si>
  <si>
    <t>4015</t>
  </si>
  <si>
    <t>4016</t>
  </si>
  <si>
    <t>4115</t>
  </si>
  <si>
    <t>4116</t>
  </si>
  <si>
    <t>4125</t>
  </si>
  <si>
    <t>4126</t>
  </si>
  <si>
    <t>4215</t>
  </si>
  <si>
    <t>4216</t>
  </si>
  <si>
    <t>4305</t>
  </si>
  <si>
    <t>4306</t>
  </si>
  <si>
    <t>4420</t>
  </si>
  <si>
    <t>Podróże służbowe zagraniczne</t>
  </si>
  <si>
    <t>4425</t>
  </si>
  <si>
    <t>4426</t>
  </si>
  <si>
    <t>4435</t>
  </si>
  <si>
    <t>4436</t>
  </si>
  <si>
    <t>854</t>
  </si>
  <si>
    <t>EDUKACYJNA OPIEKA WYCHOWAWCZA</t>
  </si>
  <si>
    <t>3110</t>
  </si>
  <si>
    <t>Świadczenia społeczne</t>
  </si>
  <si>
    <t>4130</t>
  </si>
  <si>
    <t>Składki na ubezpieczenia zdrowotne</t>
  </si>
  <si>
    <t>4220</t>
  </si>
  <si>
    <t>Zakup środków żywności</t>
  </si>
  <si>
    <t>85410</t>
  </si>
  <si>
    <t>Internaty i bursy szkolne</t>
  </si>
  <si>
    <t>GOSPODARKA KOMUNALNA I OCHRONA ŚRODOWISKA</t>
  </si>
  <si>
    <t>Ochrona różnorodności biologicznej i krajobrazu</t>
  </si>
  <si>
    <t>Wydatki na fundusz założycielski fundacji</t>
  </si>
  <si>
    <t>Dotacja podmiotowa z budżetu dla samorządowej instytucji kultury</t>
  </si>
  <si>
    <t>Biblioteki</t>
  </si>
  <si>
    <t>Muzea</t>
  </si>
  <si>
    <t>inwestycje</t>
  </si>
  <si>
    <t>ogółem §</t>
  </si>
  <si>
    <t>ogółem rozdz.</t>
  </si>
  <si>
    <r>
      <t xml:space="preserve">W załączniku </t>
    </r>
    <r>
      <rPr>
        <b/>
        <sz val="10"/>
        <rFont val="Times New Roman CE"/>
        <family val="1"/>
      </rPr>
      <t xml:space="preserve">Nr 2 "Wydatki budżetu Województwa Kujawsko-Pomorskiego na rok 2005" </t>
    </r>
    <r>
      <rPr>
        <sz val="10"/>
        <rFont val="Times New Roman CE"/>
        <family val="1"/>
      </rPr>
      <t>do uchwały Nr XXIX/363/04 Sejmiku Województwa Kujawsko-Pomorskiego z dnia 29 grudnia 2004 r. w sprawie uchwalenia budżetu Województwa Kujawsko-Pomorskiego na 2005 r.  uszczeg</t>
    </r>
  </si>
  <si>
    <t>Załącznik Nr 7  do Uchwały</t>
  </si>
  <si>
    <t>Poz</t>
  </si>
  <si>
    <t>Dział             Rozdział</t>
  </si>
  <si>
    <t>Stan zaawansowania ma koniec 2004 r.</t>
  </si>
  <si>
    <t>Źródła finansowania wydatków w 2005 r.</t>
  </si>
  <si>
    <t>Wydatki z budżetu w 2006 r.</t>
  </si>
  <si>
    <t>Wydatki budżetu w 2007 r.</t>
  </si>
  <si>
    <t>Wydatki budżetu w latach następnych</t>
  </si>
  <si>
    <t>ze środków własnych</t>
  </si>
  <si>
    <t>z dotacji celowych</t>
  </si>
  <si>
    <t>Uchwała Nr 784/2002 Sejmiku Województwa Kujawsko-Pomorskiego z dnia 25 marca 2002 r. w sprawie wieloletniego programu inwestycyjnego dotyczącego zakupu autobusów szynowych w latach 2002-2006 (z późn. zm.)</t>
  </si>
  <si>
    <t>Ilość zadań            1</t>
  </si>
  <si>
    <t>Uchwała Nr XXXV/432/05 Sejmiku Województwa Kujawsko-Pomorskiego z dnia 23 maja 2005 r. w sprawie wojewódzkiego wieloletniego programu inwestycyjnego na lata 2005-2008</t>
  </si>
  <si>
    <t>Biblioteka Pedagogiczna w Toruniu</t>
  </si>
  <si>
    <t>Budowa Wydziału Farmacji Collegium Medicum</t>
  </si>
  <si>
    <t>Modernizacja, adaptacja, remont obiektów szpitala oraz zakup sprzętu i aparatury medycznej</t>
  </si>
  <si>
    <t>Woj. Szpital im. dr J. Biziela w Bydgoszczy</t>
  </si>
  <si>
    <t>2005/2007</t>
  </si>
  <si>
    <t>Woj. Szpital Zespolony im. L. Rydygiera w Toruniu</t>
  </si>
  <si>
    <t>Modernizacja, adaptacja, remont obiektów szpitala i zakup sprzętu i aparatury medycznej</t>
  </si>
  <si>
    <t>Szpital Wojewódzki we Włocławku</t>
  </si>
  <si>
    <t>Woj. Szpital Dziecięcy im. J. Brudzińskiego w Bydgoszczy</t>
  </si>
  <si>
    <t>2005/2008</t>
  </si>
  <si>
    <t>Budowa budynku łóżkowego wraz z Izbą Przyjęć przy ul. Floriana 12 i zakup sprzętu i aparatury medycznej</t>
  </si>
  <si>
    <t>Woj. Szpital Obserwacyjn-Zakaźny im. T. Browicza w Bydgoszczy</t>
  </si>
  <si>
    <t>Modernizacja, adaptacja obiektów szpitala oraz zakup sprzętu i aparatury medycznej</t>
  </si>
  <si>
    <t>Kujawsko-Pomorskie Centrum Pulmonologii w Bydgoszczy</t>
  </si>
  <si>
    <r>
      <t xml:space="preserve">Kontrakt wojewódzki                                    </t>
    </r>
    <r>
      <rPr>
        <sz val="10"/>
        <rFont val="Times New Roman CE"/>
        <family val="1"/>
      </rPr>
      <t>Rozbudowa i modernizacja szpitala - II etap</t>
    </r>
  </si>
  <si>
    <t>Woj. Szpital Dziecięcy w Toruniu</t>
  </si>
  <si>
    <t>do 2008</t>
  </si>
  <si>
    <t>Modernizacja, remont, zakup sprzętu i aparatury medycznej</t>
  </si>
  <si>
    <t>Woj. Szpital dla Nerwowo i Psychicznie Chorych w Świeciu</t>
  </si>
  <si>
    <t>Modernizacja, remont obiektów szpitala i zakup aparatury medycznej</t>
  </si>
  <si>
    <t>Woj. Ośrodek Lecznictwa Psychiatrycznego w Toruniu</t>
  </si>
  <si>
    <t>Modernizacja przychodni oraz zakup sprzętu i aparatury medycznej</t>
  </si>
  <si>
    <t>Woj. Przychodnia Dermatologiczna w Bydgoszczy</t>
  </si>
  <si>
    <t>Modernizacja kotłowni, instalacji, poddasza i placu parkingowego</t>
  </si>
  <si>
    <t>Zespół Przychodni Lekarskich OLK w Toruniu</t>
  </si>
  <si>
    <t>Modernizacja, remont pomieszczeń oraz zakup sprzętu i aparatury medycznej</t>
  </si>
  <si>
    <t>Samodzielne Wojewódzkie Centrum Stomatologii w Toruniu</t>
  </si>
  <si>
    <t>Modernizacja, remont obiektów i zakup ambulansów</t>
  </si>
  <si>
    <t>Woj. Stacja Pogotowia Ratunkowego w Toruniu</t>
  </si>
  <si>
    <t>Zakup sprzętu i aparatury medycznej</t>
  </si>
  <si>
    <t>Woj. Ośrodek Medycyny Pracy w Bydgoszczy</t>
  </si>
  <si>
    <t>1973/2006</t>
  </si>
  <si>
    <t>Ilość zadań                18</t>
  </si>
  <si>
    <t>Ilość zadań                19</t>
  </si>
  <si>
    <t xml:space="preserve">Niniejszą uchwałą dodano zadania inwestycyjne ujęte w dziale 801, 803, 851, 921 zgodnie z Uchwałą Nr XXXV/432/05 Sejmiku Województwa Kujawsko-Pomorskiego z dnia 23.05.2005 r. w sprawie wojewódzkiego wieloletniego programu inwestycyjnego na lata 2005-2008 </t>
  </si>
  <si>
    <t>ogółem</t>
  </si>
  <si>
    <r>
      <t xml:space="preserve">W załączniku </t>
    </r>
    <r>
      <rPr>
        <b/>
        <sz val="10"/>
        <rFont val="Times New Roman CE"/>
        <family val="1"/>
      </rPr>
      <t xml:space="preserve">Nr 7 "Wydatki na wojewódzkie wieloletnie programy inwestycyjne w 2005 roku" </t>
    </r>
    <r>
      <rPr>
        <sz val="10"/>
        <rFont val="Times New Roman CE"/>
        <family val="1"/>
      </rPr>
      <t xml:space="preserve">do uchwały Nr XXIX/363/04 Sejmiku Województwa Kujawsko-Pomorskiego z dnia 29 grudnia 2004 r. w sprawie uchwalenia budżetu Województwa Kujawsko-Pomorskiego na 2005 r. </t>
    </r>
  </si>
  <si>
    <t>Załącznik nr 3 do Uchwały</t>
  </si>
  <si>
    <t>Nr      /   /05 z dnia          2005 r.</t>
  </si>
  <si>
    <t xml:space="preserve">                                                                                              
                                                                </t>
  </si>
  <si>
    <t xml:space="preserve">w złotych </t>
  </si>
  <si>
    <t>Lp.</t>
  </si>
  <si>
    <t>Plan                na 2005 r.</t>
  </si>
  <si>
    <t>Deficyt(-)
Nadwyżka (+)</t>
  </si>
  <si>
    <t>4.1</t>
  </si>
  <si>
    <t>Kredyt bankowy</t>
  </si>
  <si>
    <t>4.2</t>
  </si>
  <si>
    <t>Przychody z nadwyżek z lat ubiegłych</t>
  </si>
  <si>
    <t>4.3</t>
  </si>
  <si>
    <t>Przychody z tytułu innych rozliczeń 
(wolne środki z lat ubiegłych)</t>
  </si>
  <si>
    <t>4.4</t>
  </si>
  <si>
    <t>Przychody z zaciągniętych pożyczek  na prefinansowanie wydatków</t>
  </si>
  <si>
    <t>Rozchody</t>
  </si>
  <si>
    <t>5.1</t>
  </si>
  <si>
    <t>Spłata otrzymanych kredytów</t>
  </si>
  <si>
    <t>5.2</t>
  </si>
  <si>
    <t>Spłata otrzymanych pożyczek na prefinansowanie wydatków</t>
  </si>
  <si>
    <t>WYNIK BUDŻETOWY
(w.1+w.4 -w.2 -w.5)</t>
  </si>
  <si>
    <t xml:space="preserve">Pokrycie deficytu budżetowego </t>
  </si>
  <si>
    <t>Plan</t>
  </si>
  <si>
    <t>Deficyt budżetowy</t>
  </si>
  <si>
    <t>Źródła pokrycia:</t>
  </si>
  <si>
    <t>L.p.</t>
  </si>
  <si>
    <t>Nadwyżka z lat ubiegłych</t>
  </si>
  <si>
    <t>Wolne środki z lat ubiegłych</t>
  </si>
  <si>
    <t>3.</t>
  </si>
  <si>
    <r>
      <t xml:space="preserve">W załączniku </t>
    </r>
    <r>
      <rPr>
        <b/>
        <sz val="12"/>
        <rFont val="Times New Roman CE"/>
        <family val="1"/>
      </rPr>
      <t>Nr 3</t>
    </r>
    <r>
      <rPr>
        <b/>
        <sz val="12"/>
        <rFont val="Times New Roman CE"/>
        <family val="1"/>
      </rPr>
      <t xml:space="preserve"> "Wynik budżetowy" </t>
    </r>
    <r>
      <rPr>
        <sz val="12"/>
        <rFont val="Times New Roman CE"/>
        <family val="1"/>
      </rPr>
      <t>do Uchwały XXIX/363/04 Sejmiku Województwa Kujawsko-Pomorskiego z dnia 29 grudnia 2004 r. w sprawie uchwalenia budżetu Województwa Kujawsko-Pomorskiego                     na 2005 r.</t>
    </r>
    <r>
      <rPr>
        <b/>
        <sz val="12"/>
        <rFont val="Times New Roman CE"/>
        <family val="1"/>
      </rPr>
      <t xml:space="preserve"> </t>
    </r>
    <r>
      <rPr>
        <sz val="12"/>
        <rFont val="Times New Roman CE"/>
        <family val="0"/>
      </rPr>
      <t xml:space="preserve">(z późn. zm.) </t>
    </r>
    <r>
      <rPr>
        <sz val="12"/>
        <rFont val="Times New Roman CE"/>
        <family val="1"/>
      </rPr>
      <t>wprowadza się następuj</t>
    </r>
  </si>
  <si>
    <t>Załącznik Nr 8 do Uchwały</t>
  </si>
  <si>
    <t xml:space="preserve">Sejmiku Województwa </t>
  </si>
  <si>
    <t>Nr      /       /05 z dnia             2005 r.</t>
  </si>
  <si>
    <t>2004-2007</t>
  </si>
  <si>
    <t>rok 2005</t>
  </si>
  <si>
    <t>program</t>
  </si>
  <si>
    <t>nazwa programu</t>
  </si>
  <si>
    <t>realizator projektu / instytucja wdrażająca</t>
  </si>
  <si>
    <t>klasyfikacja budżetowa
dział/rozdz.</t>
  </si>
  <si>
    <t xml:space="preserve">wydatki całkowite                                                                </t>
  </si>
  <si>
    <t>A - Stan przed zmianą</t>
  </si>
  <si>
    <t xml:space="preserve">wydatki łączne                kol. 9+13
</t>
  </si>
  <si>
    <t>dochody budżetu Woj.Kujawsko-Pomorskiego z tyt. Refundacji 2005</t>
  </si>
  <si>
    <t>wydatki budżetu Woj.Kujawsko-Pomorskiego rok 2006</t>
  </si>
  <si>
    <t>wydatki budżetu Woj.Kujawsko-Pomorskiego rok 2007</t>
  </si>
  <si>
    <t>B - Zmiana</t>
  </si>
  <si>
    <t>UE             kol. 10+11</t>
  </si>
  <si>
    <t>bieżące</t>
  </si>
  <si>
    <t>inwestycyjne</t>
  </si>
  <si>
    <t>% dofinansowania</t>
  </si>
  <si>
    <t xml:space="preserve">Publiczny Wkład
Krajowy kol. 14+15
</t>
  </si>
  <si>
    <t>nazwa projektu</t>
  </si>
  <si>
    <t>środki UE</t>
  </si>
  <si>
    <t>C - Plan po zmianach</t>
  </si>
  <si>
    <t>budżet Woj. Kujawsko-Pomorskiego</t>
  </si>
  <si>
    <t>budżet państwa</t>
  </si>
  <si>
    <t>bieżące*</t>
  </si>
  <si>
    <t>inwestycyjne*</t>
  </si>
  <si>
    <t>INTERREG III C Strefa Południowa</t>
  </si>
  <si>
    <t>INTERREG III C</t>
  </si>
  <si>
    <t xml:space="preserve">1. Urząd Marszałkowski               2. Regionalny Ośrodek                                                                                                                           Polityki Społecznej                                  3. WUP        </t>
  </si>
  <si>
    <t>Dział 750   Rozdział 75095</t>
  </si>
  <si>
    <t xml:space="preserve">A </t>
  </si>
  <si>
    <t>ADEP</t>
  </si>
  <si>
    <t>B</t>
  </si>
  <si>
    <t>C</t>
  </si>
  <si>
    <t>INTERREG III B BSR</t>
  </si>
  <si>
    <t>INTERREG III B</t>
  </si>
  <si>
    <t xml:space="preserve">1. Urząd Marszałkowski               2. Kujawsko-Pomorskie Biuro Planowania Przestrzennego i Regionalnego                                                                                   </t>
  </si>
  <si>
    <t>A</t>
  </si>
  <si>
    <t>DEFRIS</t>
  </si>
  <si>
    <t>Leonardo da Vinci</t>
  </si>
  <si>
    <t>Wojewódzki Urząd Pracy w Toruniu</t>
  </si>
  <si>
    <t>Dział 853   Rozdział 85395</t>
  </si>
  <si>
    <t>Kształcenie animatorów gospodarczych w rozszerzającej się UE</t>
  </si>
  <si>
    <t>zadania inwestycyjne</t>
  </si>
  <si>
    <t>zadania bieżące</t>
  </si>
  <si>
    <t>* dotyczy budżetu województwa</t>
  </si>
  <si>
    <r>
      <t xml:space="preserve">W załączniku </t>
    </r>
    <r>
      <rPr>
        <b/>
        <sz val="16"/>
        <rFont val="Times New Roman CE"/>
        <family val="1"/>
      </rPr>
      <t>Nr 9</t>
    </r>
    <r>
      <rPr>
        <sz val="16"/>
        <rFont val="Times New Roman CE"/>
        <family val="1"/>
      </rPr>
      <t xml:space="preserve"> </t>
    </r>
    <r>
      <rPr>
        <b/>
        <sz val="16"/>
        <rFont val="Times New Roman CE"/>
        <family val="1"/>
      </rPr>
      <t>"Projekty realizowane w ramach INICJATYW WSPÓLNOTOWYCH w 2005 roku"</t>
    </r>
    <r>
      <rPr>
        <sz val="16"/>
        <rFont val="Times New Roman CE"/>
        <family val="1"/>
      </rPr>
      <t xml:space="preserve"> do Uchwały Nr XXIX/364/04 Sejmiku Województwa Kujawsko-Pomorskiego z dnia 29 grudnia 2004 r. w sprawie uchwalenia budżetu Województwa Kujawsko-Pomorskiego na 2005 r. (z </t>
    </r>
  </si>
  <si>
    <r>
      <t xml:space="preserve">A - </t>
    </r>
    <r>
      <rPr>
        <sz val="12"/>
        <rFont val="Times New Roman CE"/>
        <family val="1"/>
      </rPr>
      <t>Stan przed zmianą</t>
    </r>
  </si>
  <si>
    <r>
      <t xml:space="preserve">B - </t>
    </r>
    <r>
      <rPr>
        <sz val="12"/>
        <rFont val="Times New Roman CE"/>
        <family val="1"/>
      </rPr>
      <t>Zmiana</t>
    </r>
  </si>
  <si>
    <r>
      <t xml:space="preserve">C - </t>
    </r>
    <r>
      <rPr>
        <sz val="12"/>
        <rFont val="Times New Roman CE"/>
        <family val="1"/>
      </rPr>
      <t>Plan po zmianie</t>
    </r>
  </si>
  <si>
    <t>Załącznik Nr 13 do Uchwały</t>
  </si>
  <si>
    <t>Nr                 z dnia             2005 r.</t>
  </si>
  <si>
    <r>
      <t xml:space="preserve">W załączniku </t>
    </r>
    <r>
      <rPr>
        <b/>
        <sz val="10"/>
        <rFont val="Times New Roman CE"/>
        <family val="1"/>
      </rPr>
      <t>Nr 15</t>
    </r>
    <r>
      <rPr>
        <sz val="10"/>
        <rFont val="Times New Roman CE"/>
        <family val="1"/>
      </rPr>
      <t xml:space="preserve"> </t>
    </r>
    <r>
      <rPr>
        <b/>
        <sz val="10"/>
        <rFont val="Times New Roman CE"/>
        <family val="1"/>
      </rPr>
      <t xml:space="preserve">"Plan przychodów i wydatków środków specjalnych na rok 2005" </t>
    </r>
    <r>
      <rPr>
        <sz val="10"/>
        <rFont val="Times New Roman CE"/>
        <family val="1"/>
      </rPr>
      <t>do uchwały Nr XXIX/363/04 Sejmiku Województwa Kujawsko-Pomorskiego z dnia 29 grudnia 2004 r. w sprawie uchwalenia budżetu Województwa Kujawsko-Pomorskiego               na 200</t>
    </r>
  </si>
  <si>
    <t>Stan środków pieniężnych na 01.01.2005 r.</t>
  </si>
  <si>
    <t>Przychody (dochody)</t>
  </si>
  <si>
    <t>Stan środków pieniężnych na 31.05.2005 r.</t>
  </si>
  <si>
    <t>POMOC SPOŁECZNA</t>
  </si>
  <si>
    <t>Regionalne ośrodki polityki społecznej</t>
  </si>
  <si>
    <t>Regionalny Ośrodek Polityki Społecznej</t>
  </si>
  <si>
    <t>Medyczne Studium Zawodowe im. M. Kopernika w Toruniu</t>
  </si>
  <si>
    <t>b - zmiana planu</t>
  </si>
  <si>
    <t xml:space="preserve">Załącznik Nr 14 do Uchwały </t>
  </si>
  <si>
    <t>Nr .../.../05 z dnia          2005 r.</t>
  </si>
  <si>
    <t>Rozdział Typ rachunku</t>
  </si>
  <si>
    <t>Stan środków pieniężnych na początek okresu</t>
  </si>
  <si>
    <t>Stan środków pieniężnych na koniec okresu</t>
  </si>
  <si>
    <t>w tym inwestycyjne</t>
  </si>
  <si>
    <t>Regionalny Ośrodek Polityki Społecznej w Toruniu</t>
  </si>
  <si>
    <t>II</t>
  </si>
  <si>
    <t>Na zasadach określonych w Uchwale Sejmiku Nr XXXI/397/05 z dnia 28 lutego 2005 r.</t>
  </si>
  <si>
    <t>I</t>
  </si>
  <si>
    <t xml:space="preserve">RAZEM </t>
  </si>
  <si>
    <t xml:space="preserve">b - zmiana planu </t>
  </si>
  <si>
    <r>
      <t xml:space="preserve">W załączniku </t>
    </r>
    <r>
      <rPr>
        <b/>
        <sz val="12"/>
        <rFont val="Times New Roman"/>
        <family val="1"/>
      </rPr>
      <t>Nr 15a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 xml:space="preserve">"Plan dochodów własnych jednostek budżetowych na 2005 rok" </t>
    </r>
    <r>
      <rPr>
        <sz val="12"/>
        <rFont val="Times New Roman"/>
        <family val="1"/>
      </rPr>
      <t xml:space="preserve">do uchwały Nr XXIX/363/04 Sejmiku Województwa Kujawsko-Pomorskiego z dnia 29 grudnia 2004 r. w sprawie uchwalenia budżetu Województwa Kujawsko-Pomorskiego na 2005 r. wprowadza </t>
    </r>
  </si>
  <si>
    <t xml:space="preserve">        Załącznik Nr 4 do Uchwały</t>
  </si>
  <si>
    <t xml:space="preserve">        Sejmiku Województwa</t>
  </si>
  <si>
    <t xml:space="preserve">        Nr         /     /05 z dnia        2005 r. </t>
  </si>
  <si>
    <t>Tytuł dłużny</t>
  </si>
  <si>
    <t xml:space="preserve">        Prognozowane kwoty długu wg stanu na koniec roku</t>
  </si>
  <si>
    <t>2005 r.</t>
  </si>
  <si>
    <t>2006 r.</t>
  </si>
  <si>
    <t>2007 r.</t>
  </si>
  <si>
    <t>2008 r.</t>
  </si>
  <si>
    <t>Lata nastepne do roku 2021</t>
  </si>
  <si>
    <t>Wyemitowane papiery wartościowe</t>
  </si>
  <si>
    <t xml:space="preserve"> -      </t>
  </si>
  <si>
    <t>Kredyty:     - długoterminowe</t>
  </si>
  <si>
    <t xml:space="preserve">                  - krótkoterminowe</t>
  </si>
  <si>
    <t>Pożyczki:   - długoterminowe</t>
  </si>
  <si>
    <t>4.</t>
  </si>
  <si>
    <t>Potencjalne kwoty zadłużenia z tytułu udzielonych poręczeń</t>
  </si>
  <si>
    <t>5.</t>
  </si>
  <si>
    <t>Przyjęte depozyty</t>
  </si>
  <si>
    <t>6.</t>
  </si>
  <si>
    <t>Wymagalne zobowiązania:</t>
  </si>
  <si>
    <t>a/ jednostek budżetowych,</t>
  </si>
  <si>
    <t>b/ pozostałych jednostek  (zakładów                                                budżetowych, gospodarstw pomocniczych, funduszy),</t>
  </si>
  <si>
    <t>wynikające z:</t>
  </si>
  <si>
    <t xml:space="preserve">  - ustaw,</t>
  </si>
  <si>
    <t xml:space="preserve">  - orzeczeń sądu,</t>
  </si>
  <si>
    <t xml:space="preserve">  - innych tytułów ( w tym: z dostaw towarów i usług, składek na ubezpieczenia społeczne i fundusz pracy)</t>
  </si>
  <si>
    <t>7.</t>
  </si>
  <si>
    <t>Ogółem kwota zadłużenia</t>
  </si>
  <si>
    <t>8.</t>
  </si>
  <si>
    <t>Prognozowane dochody budżetowe</t>
  </si>
  <si>
    <t>9.</t>
  </si>
  <si>
    <t>Relacja kwoty długu w kolejnych latach do dochodów budżetowych (maksymalna - 60 %)</t>
  </si>
  <si>
    <r>
      <t xml:space="preserve">W załączniku </t>
    </r>
    <r>
      <rPr>
        <b/>
        <sz val="11"/>
        <rFont val="Times New Roman CE"/>
        <family val="1"/>
      </rPr>
      <t>Nr 4</t>
    </r>
    <r>
      <rPr>
        <sz val="11"/>
        <rFont val="Times New Roman CE"/>
        <family val="1"/>
      </rPr>
      <t xml:space="preserve"> </t>
    </r>
    <r>
      <rPr>
        <b/>
        <sz val="11"/>
        <rFont val="Times New Roman CE"/>
        <family val="1"/>
      </rPr>
      <t xml:space="preserve">"Prognoza kwoty długu na 2005 rok i lata następne" </t>
    </r>
    <r>
      <rPr>
        <sz val="11"/>
        <rFont val="Times New Roman CE"/>
        <family val="1"/>
      </rPr>
      <t xml:space="preserve">do Uchwały XXIX/363/04 Sejmiku Województwa Kujawsko-Pomorskiego z dnia  29 grudnia 2004 r. w sprawie uchwalenia budżetu Województwa Kujawsko-Pomorskiego na 2005 r. (z późn. zm.) wprowadza się następujące zmiany: </t>
    </r>
  </si>
  <si>
    <t>Załącznik Nr 5 do Uchwały</t>
  </si>
  <si>
    <t>Nr        /     /05 z dnia      2005 r.</t>
  </si>
  <si>
    <t>Kwota</t>
  </si>
  <si>
    <t>Lata następne do roku 2021</t>
  </si>
  <si>
    <t>Prognoza spłaty rat kredytu zaciągniętego w 2000 r.</t>
  </si>
  <si>
    <t>Prognoza spłaty rat kredytu zaciągniętego w 2001 r.</t>
  </si>
  <si>
    <t>Prognoza spłaty rat kredytu zaciągniętego w 2002 r.</t>
  </si>
  <si>
    <t>Prognoza spłaty rat kredytu zaciągniętego w 2003 r.</t>
  </si>
  <si>
    <t>Prognoza spłaty rat kredytu zaciągniętego w 2005 r.</t>
  </si>
  <si>
    <t>Prognoza spłat rat pożyczek zaciągniętych w  2005 r. na prefinansowanie</t>
  </si>
  <si>
    <t>Prognoza spłat rat kredytu zaciągniętego w 2006 r.</t>
  </si>
  <si>
    <t>Prognoza spłat rat kredytu zaciągniętego w 2007 r.</t>
  </si>
  <si>
    <t>Prognoza spłat rat kredytu zaciągniętego w 2008 r.</t>
  </si>
  <si>
    <t>10.</t>
  </si>
  <si>
    <t>Razem spłaty rat kredytów i pożyczek w kolejnych latach</t>
  </si>
  <si>
    <t>11.</t>
  </si>
  <si>
    <t>Spłata odsetek od zaciągniętych kredytów</t>
  </si>
  <si>
    <t>12.</t>
  </si>
  <si>
    <t>Spłata odsetek od zaciągniętych pożyczek na  prefinansowanie</t>
  </si>
  <si>
    <t>13.</t>
  </si>
  <si>
    <t>Potencjalne kwoty spłat z tytułu udzielonych poręczeń</t>
  </si>
  <si>
    <t>14.</t>
  </si>
  <si>
    <t>Wielkość długu z tytułu kredytów i pożyczek na koniec okresu</t>
  </si>
  <si>
    <t>15.</t>
  </si>
  <si>
    <t>Potencjalne zadłużenie z tytułu udzielonych poręczeń na koniec okresu</t>
  </si>
  <si>
    <t>16.</t>
  </si>
  <si>
    <t xml:space="preserve">Wielkość długu na koniec okresu </t>
  </si>
  <si>
    <t>17.</t>
  </si>
  <si>
    <t xml:space="preserve">Spłata kredytów i pożyczek wraz z odsetkami  oraz potencjalnych poręczeń w kolejnych latach </t>
  </si>
  <si>
    <t>18.</t>
  </si>
  <si>
    <t>Planowane dochody województwa w kolejnych latach</t>
  </si>
  <si>
    <t>19.</t>
  </si>
  <si>
    <t>Planowany deficyt budżetowy</t>
  </si>
  <si>
    <t>19.1</t>
  </si>
  <si>
    <t xml:space="preserve">Planowany deficyt budżetowy sfinansowany innymi przychodami niż nadwyżka z lat ubiegłych </t>
  </si>
  <si>
    <t>20.</t>
  </si>
  <si>
    <t xml:space="preserve">Relacja spłaty kredytów  i pożyczek wraz z odsetkami ( za wyjątkiem pożyczek zaciągniętych na prefinansowanie wydatków dotyczących zadań dofinansowywanych z Unii Europejskiej) 
oraz potencjalnych poręczeń w kolejnych latach do dochodów budżetu - maksymalna - 15% </t>
  </si>
  <si>
    <t>21.</t>
  </si>
  <si>
    <t xml:space="preserve">Relacja kwoty długu  w kolejnych latach do dochodów budżetu
(maksymalna - 60%)     </t>
  </si>
  <si>
    <t>22.</t>
  </si>
  <si>
    <t xml:space="preserve">Relacja kwoty deficytu budżetowego do dochodów województwa ( nie stosuje się do kwoty deficytu sfinansowanego nadwyżką  budżetową z lat ubiegłych) - maksymalna na 2005 r. - 29,3%   </t>
  </si>
  <si>
    <t>Innych tytułów dłużnych brak</t>
  </si>
  <si>
    <r>
      <t xml:space="preserve">W załączniku </t>
    </r>
    <r>
      <rPr>
        <b/>
        <sz val="12"/>
        <rFont val="Times New Roman CE"/>
        <family val="1"/>
      </rPr>
      <t>Nr 5</t>
    </r>
    <r>
      <rPr>
        <sz val="12"/>
        <rFont val="Times New Roman CE"/>
        <family val="1"/>
      </rPr>
      <t xml:space="preserve"> </t>
    </r>
    <r>
      <rPr>
        <b/>
        <sz val="12"/>
        <rFont val="Times New Roman CE"/>
        <family val="1"/>
      </rPr>
      <t xml:space="preserve">"Harmonogram spłaty zaciągniętych kredytów i pożyczek" </t>
    </r>
    <r>
      <rPr>
        <sz val="12"/>
        <rFont val="Times New Roman CE"/>
        <family val="1"/>
      </rPr>
      <t xml:space="preserve">do Uchwały XXIX/363/04 Sejmiku Województwa Kujawsko-Pomorskiego z dnia  29 grudnia 2004 r. w sprawie uchwalenia budżetu Województwa Kujawsko-Pomorskiego na 2005 r. </t>
    </r>
    <r>
      <rPr>
        <b/>
        <sz val="12"/>
        <rFont val="Times New Roman CE"/>
        <family val="1"/>
      </rPr>
      <t xml:space="preserve"> </t>
    </r>
    <r>
      <rPr>
        <sz val="12"/>
        <rFont val="Times New Roman CE"/>
        <family val="0"/>
      </rPr>
      <t>(z późn. zm.) wprowadz się następujące zmiany:</t>
    </r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</si>
</sst>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;[Red]#,##0"/>
    <numFmt numFmtId="165" formatCode="#,##0.0"/>
    <numFmt numFmtId="166" formatCode="#,##0.000"/>
    <numFmt numFmtId="167" formatCode="#,##0.0000"/>
    <numFmt numFmtId="168" formatCode="_-* #,##0.000\ _z_ł_-;\-* #,##0.000\ _z_ł_-;_-* &quot;-&quot;??\ _z_ł_-;_-@_-"/>
    <numFmt numFmtId="169" formatCode="_-* #,##0.0\ _z_ł_-;\-* #,##0.0\ _z_ł_-;_-* &quot;-&quot;??\ _z_ł_-;_-@_-"/>
    <numFmt numFmtId="170" formatCode="_-* #,##0\ _z_ł_-;\-* #,##0\ _z_ł_-;_-* &quot;-&quot;??\ _z_ł_-;_-@_-"/>
    <numFmt numFmtId="171" formatCode="#,##0_ ;\-#,##0\ "/>
  </numFmts>
  <fonts count="39">
    <font>
      <sz val="10"/>
      <name val="Arial CE"/>
      <family val="0"/>
    </font>
    <font>
      <sz val="10"/>
      <name val="Times New Roman CE"/>
      <family val="1"/>
    </font>
    <font>
      <b/>
      <sz val="10"/>
      <name val="Times New Roman CE"/>
      <family val="1"/>
    </font>
    <font>
      <b/>
      <i/>
      <sz val="10"/>
      <name val="Times New Roman CE"/>
      <family val="1"/>
    </font>
    <font>
      <b/>
      <sz val="11"/>
      <name val="Times New Roman CE"/>
      <family val="1"/>
    </font>
    <font>
      <b/>
      <sz val="9"/>
      <name val="Times New Roman CE"/>
      <family val="1"/>
    </font>
    <font>
      <sz val="12"/>
      <name val="Times New Roman CE"/>
      <family val="1"/>
    </font>
    <font>
      <i/>
      <sz val="10"/>
      <name val="Times New Roman CE"/>
      <family val="1"/>
    </font>
    <font>
      <b/>
      <sz val="12"/>
      <name val="Times New Roman CE"/>
      <family val="1"/>
    </font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Times New Roman CE"/>
      <family val="1"/>
    </font>
    <font>
      <sz val="11"/>
      <name val="Times New Roman CE"/>
      <family val="1"/>
    </font>
    <font>
      <i/>
      <sz val="11"/>
      <name val="Times New Roman CE"/>
      <family val="1"/>
    </font>
    <font>
      <i/>
      <sz val="12"/>
      <name val="Times New Roman"/>
      <family val="1"/>
    </font>
    <font>
      <i/>
      <sz val="12"/>
      <name val="Times New Roman CE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2"/>
      <name val="Arial"/>
      <family val="0"/>
    </font>
    <font>
      <sz val="26"/>
      <name val="Times New Roman CE"/>
      <family val="1"/>
    </font>
    <font>
      <b/>
      <sz val="16"/>
      <name val="Times New Roman CE"/>
      <family val="1"/>
    </font>
    <font>
      <sz val="16"/>
      <name val="Times New Roman CE"/>
      <family val="1"/>
    </font>
    <font>
      <b/>
      <sz val="26"/>
      <name val="Times New Roman CE"/>
      <family val="1"/>
    </font>
    <font>
      <b/>
      <sz val="12"/>
      <name val="Arial"/>
      <family val="2"/>
    </font>
    <font>
      <u val="single"/>
      <sz val="12"/>
      <name val="Times New Roman CE"/>
      <family val="1"/>
    </font>
    <font>
      <sz val="9"/>
      <name val="Arial CE"/>
      <family val="2"/>
    </font>
    <font>
      <b/>
      <sz val="10"/>
      <name val="Arial CE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sz val="12"/>
      <name val="Arial CE"/>
      <family val="0"/>
    </font>
    <font>
      <b/>
      <i/>
      <sz val="8"/>
      <name val="Times New Roman CE"/>
      <family val="1"/>
    </font>
    <font>
      <b/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76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86">
    <xf numFmtId="0" fontId="0" fillId="0" borderId="0" xfId="0" applyAlignment="1">
      <alignment/>
    </xf>
    <xf numFmtId="0" fontId="1" fillId="0" borderId="0" xfId="0" applyFont="1" applyAlignment="1">
      <alignment/>
    </xf>
    <xf numFmtId="4" fontId="1" fillId="0" borderId="0" xfId="0" applyNumberFormat="1" applyFont="1" applyAlignment="1">
      <alignment horizontal="left"/>
    </xf>
    <xf numFmtId="0" fontId="1" fillId="0" borderId="0" xfId="0" applyFont="1" applyFill="1" applyAlignment="1">
      <alignment/>
    </xf>
    <xf numFmtId="0" fontId="1" fillId="0" borderId="0" xfId="0" applyFont="1" applyAlignment="1">
      <alignment horizontal="left" wrapText="1"/>
    </xf>
    <xf numFmtId="0" fontId="2" fillId="0" borderId="1" xfId="0" applyFont="1" applyBorder="1" applyAlignment="1">
      <alignment horizontal="center" wrapText="1"/>
    </xf>
    <xf numFmtId="0" fontId="2" fillId="0" borderId="0" xfId="0" applyFont="1" applyFill="1" applyAlignment="1">
      <alignment horizontal="center" wrapText="1"/>
    </xf>
    <xf numFmtId="0" fontId="2" fillId="0" borderId="0" xfId="0" applyFont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 vertical="top"/>
    </xf>
    <xf numFmtId="3" fontId="4" fillId="0" borderId="0" xfId="0" applyNumberFormat="1" applyFont="1" applyBorder="1" applyAlignment="1">
      <alignment horizontal="right" vertical="top"/>
    </xf>
    <xf numFmtId="3" fontId="4" fillId="0" borderId="0" xfId="0" applyNumberFormat="1" applyFont="1" applyFill="1" applyAlignment="1">
      <alignment horizontal="left"/>
    </xf>
    <xf numFmtId="0" fontId="4" fillId="0" borderId="0" xfId="0" applyFont="1" applyAlignment="1">
      <alignment horizontal="left"/>
    </xf>
    <xf numFmtId="0" fontId="4" fillId="0" borderId="1" xfId="0" applyFont="1" applyBorder="1" applyAlignment="1">
      <alignment horizontal="left" vertical="top"/>
    </xf>
    <xf numFmtId="3" fontId="4" fillId="0" borderId="1" xfId="0" applyNumberFormat="1" applyFont="1" applyBorder="1" applyAlignment="1">
      <alignment horizontal="right" vertical="top"/>
    </xf>
    <xf numFmtId="3" fontId="1" fillId="0" borderId="1" xfId="0" applyNumberFormat="1" applyFont="1" applyBorder="1" applyAlignment="1">
      <alignment horizontal="right" vertical="top"/>
    </xf>
    <xf numFmtId="0" fontId="4" fillId="0" borderId="1" xfId="0" applyFont="1" applyFill="1" applyBorder="1" applyAlignment="1">
      <alignment horizontal="left"/>
    </xf>
    <xf numFmtId="0" fontId="4" fillId="0" borderId="1" xfId="0" applyFont="1" applyBorder="1" applyAlignment="1">
      <alignment horizontal="left"/>
    </xf>
    <xf numFmtId="49" fontId="4" fillId="0" borderId="1" xfId="0" applyNumberFormat="1" applyFont="1" applyBorder="1" applyAlignment="1">
      <alignment horizontal="center" vertical="top"/>
    </xf>
    <xf numFmtId="0" fontId="4" fillId="0" borderId="1" xfId="0" applyFont="1" applyBorder="1" applyAlignment="1">
      <alignment vertical="top" wrapText="1"/>
    </xf>
    <xf numFmtId="3" fontId="4" fillId="0" borderId="1" xfId="0" applyNumberFormat="1" applyFont="1" applyBorder="1" applyAlignment="1">
      <alignment vertical="top"/>
    </xf>
    <xf numFmtId="3" fontId="4" fillId="0" borderId="1" xfId="0" applyNumberFormat="1" applyFont="1" applyFill="1" applyBorder="1" applyAlignment="1">
      <alignment/>
    </xf>
    <xf numFmtId="0" fontId="4" fillId="0" borderId="1" xfId="0" applyFont="1" applyBorder="1" applyAlignment="1">
      <alignment/>
    </xf>
    <xf numFmtId="49" fontId="2" fillId="0" borderId="0" xfId="0" applyNumberFormat="1" applyFont="1" applyBorder="1" applyAlignment="1">
      <alignment horizontal="center" vertical="top"/>
    </xf>
    <xf numFmtId="0" fontId="2" fillId="0" borderId="0" xfId="0" applyFont="1" applyBorder="1" applyAlignment="1">
      <alignment vertical="top" wrapText="1"/>
    </xf>
    <xf numFmtId="3" fontId="2" fillId="0" borderId="0" xfId="0" applyNumberFormat="1" applyFont="1" applyBorder="1" applyAlignment="1">
      <alignment vertical="top"/>
    </xf>
    <xf numFmtId="3" fontId="2" fillId="0" borderId="0" xfId="0" applyNumberFormat="1" applyFont="1" applyBorder="1" applyAlignment="1">
      <alignment horizontal="right" vertical="top"/>
    </xf>
    <xf numFmtId="3" fontId="2" fillId="0" borderId="0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49" fontId="1" fillId="0" borderId="0" xfId="0" applyNumberFormat="1" applyFont="1" applyBorder="1" applyAlignment="1">
      <alignment horizontal="center" vertical="top"/>
    </xf>
    <xf numFmtId="0" fontId="1" fillId="0" borderId="0" xfId="0" applyFont="1" applyBorder="1" applyAlignment="1">
      <alignment vertical="top" wrapText="1"/>
    </xf>
    <xf numFmtId="3" fontId="1" fillId="0" borderId="0" xfId="0" applyNumberFormat="1" applyFont="1" applyBorder="1" applyAlignment="1">
      <alignment vertical="top"/>
    </xf>
    <xf numFmtId="3" fontId="1" fillId="0" borderId="0" xfId="0" applyNumberFormat="1" applyFont="1" applyBorder="1" applyAlignment="1">
      <alignment horizontal="right" vertical="top"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49" fontId="2" fillId="0" borderId="0" xfId="0" applyNumberFormat="1" applyFont="1" applyAlignment="1">
      <alignment horizontal="center" vertical="top"/>
    </xf>
    <xf numFmtId="0" fontId="2" fillId="0" borderId="0" xfId="0" applyFont="1" applyAlignment="1">
      <alignment vertical="top" wrapText="1"/>
    </xf>
    <xf numFmtId="3" fontId="2" fillId="0" borderId="0" xfId="0" applyNumberFormat="1" applyFont="1" applyAlignment="1">
      <alignment vertical="top"/>
    </xf>
    <xf numFmtId="3" fontId="2" fillId="0" borderId="0" xfId="0" applyNumberFormat="1" applyFont="1" applyFill="1" applyAlignment="1">
      <alignment/>
    </xf>
    <xf numFmtId="0" fontId="2" fillId="0" borderId="0" xfId="0" applyFont="1" applyAlignment="1">
      <alignment/>
    </xf>
    <xf numFmtId="49" fontId="1" fillId="0" borderId="0" xfId="0" applyNumberFormat="1" applyFont="1" applyAlignment="1">
      <alignment horizontal="center" vertical="top"/>
    </xf>
    <xf numFmtId="0" fontId="1" fillId="0" borderId="0" xfId="0" applyFont="1" applyAlignment="1">
      <alignment vertical="top" wrapText="1"/>
    </xf>
    <xf numFmtId="3" fontId="1" fillId="0" borderId="0" xfId="0" applyNumberFormat="1" applyFont="1" applyAlignment="1">
      <alignment vertical="top"/>
    </xf>
    <xf numFmtId="49" fontId="4" fillId="0" borderId="2" xfId="0" applyNumberFormat="1" applyFont="1" applyBorder="1" applyAlignment="1">
      <alignment horizontal="center" vertical="top"/>
    </xf>
    <xf numFmtId="0" fontId="4" fillId="0" borderId="2" xfId="0" applyFont="1" applyBorder="1" applyAlignment="1">
      <alignment vertical="top" wrapText="1"/>
    </xf>
    <xf numFmtId="3" fontId="4" fillId="0" borderId="2" xfId="0" applyNumberFormat="1" applyFont="1" applyBorder="1" applyAlignment="1">
      <alignment vertical="top"/>
    </xf>
    <xf numFmtId="3" fontId="4" fillId="0" borderId="2" xfId="0" applyNumberFormat="1" applyFont="1" applyBorder="1" applyAlignment="1">
      <alignment horizontal="right" vertical="top"/>
    </xf>
    <xf numFmtId="3" fontId="4" fillId="0" borderId="2" xfId="0" applyNumberFormat="1" applyFont="1" applyFill="1" applyBorder="1" applyAlignment="1">
      <alignment/>
    </xf>
    <xf numFmtId="0" fontId="4" fillId="0" borderId="2" xfId="0" applyFont="1" applyBorder="1" applyAlignment="1">
      <alignment/>
    </xf>
    <xf numFmtId="3" fontId="4" fillId="0" borderId="0" xfId="0" applyNumberFormat="1" applyFont="1" applyFill="1" applyAlignment="1">
      <alignment/>
    </xf>
    <xf numFmtId="0" fontId="4" fillId="0" borderId="0" xfId="0" applyFont="1" applyAlignment="1">
      <alignment/>
    </xf>
    <xf numFmtId="3" fontId="1" fillId="0" borderId="0" xfId="0" applyNumberFormat="1" applyFont="1" applyFill="1" applyBorder="1" applyAlignment="1">
      <alignment/>
    </xf>
    <xf numFmtId="49" fontId="2" fillId="0" borderId="0" xfId="0" applyNumberFormat="1" applyFont="1" applyAlignment="1">
      <alignment horizontal="left" vertical="top"/>
    </xf>
    <xf numFmtId="49" fontId="1" fillId="0" borderId="2" xfId="0" applyNumberFormat="1" applyFont="1" applyBorder="1" applyAlignment="1">
      <alignment horizontal="center" vertical="top"/>
    </xf>
    <xf numFmtId="0" fontId="1" fillId="0" borderId="2" xfId="0" applyFont="1" applyBorder="1" applyAlignment="1">
      <alignment vertical="top" wrapText="1"/>
    </xf>
    <xf numFmtId="3" fontId="1" fillId="0" borderId="2" xfId="0" applyNumberFormat="1" applyFont="1" applyBorder="1" applyAlignment="1">
      <alignment vertical="top"/>
    </xf>
    <xf numFmtId="3" fontId="1" fillId="0" borderId="2" xfId="0" applyNumberFormat="1" applyFont="1" applyBorder="1" applyAlignment="1">
      <alignment horizontal="right" vertical="top"/>
    </xf>
    <xf numFmtId="3" fontId="1" fillId="0" borderId="0" xfId="0" applyNumberFormat="1" applyFont="1" applyFill="1" applyAlignment="1">
      <alignment vertical="top"/>
    </xf>
    <xf numFmtId="0" fontId="1" fillId="0" borderId="0" xfId="0" applyFont="1" applyAlignment="1">
      <alignment vertical="top"/>
    </xf>
    <xf numFmtId="3" fontId="1" fillId="0" borderId="0" xfId="0" applyNumberFormat="1" applyFont="1" applyAlignment="1">
      <alignment/>
    </xf>
    <xf numFmtId="0" fontId="1" fillId="0" borderId="0" xfId="0" applyFont="1" applyFill="1" applyBorder="1" applyAlignment="1">
      <alignment horizontal="center"/>
    </xf>
    <xf numFmtId="0" fontId="5" fillId="0" borderId="0" xfId="0" applyFont="1" applyFill="1" applyAlignment="1">
      <alignment vertical="center"/>
    </xf>
    <xf numFmtId="0" fontId="5" fillId="0" borderId="3" xfId="0" applyFont="1" applyFill="1" applyBorder="1" applyAlignment="1">
      <alignment vertical="center"/>
    </xf>
    <xf numFmtId="0" fontId="5" fillId="0" borderId="4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3" fillId="0" borderId="5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 wrapText="1"/>
    </xf>
    <xf numFmtId="3" fontId="2" fillId="0" borderId="3" xfId="0" applyNumberFormat="1" applyFont="1" applyFill="1" applyBorder="1" applyAlignment="1">
      <alignment/>
    </xf>
    <xf numFmtId="3" fontId="2" fillId="0" borderId="15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16" xfId="0" applyFont="1" applyFill="1" applyBorder="1" applyAlignment="1">
      <alignment/>
    </xf>
    <xf numFmtId="49" fontId="2" fillId="0" borderId="3" xfId="0" applyNumberFormat="1" applyFont="1" applyFill="1" applyBorder="1" applyAlignment="1">
      <alignment/>
    </xf>
    <xf numFmtId="0" fontId="1" fillId="0" borderId="3" xfId="0" applyFont="1" applyFill="1" applyBorder="1" applyAlignment="1">
      <alignment horizontal="left"/>
    </xf>
    <xf numFmtId="3" fontId="2" fillId="0" borderId="3" xfId="15" applyNumberFormat="1" applyFont="1" applyFill="1" applyBorder="1" applyAlignment="1">
      <alignment/>
    </xf>
    <xf numFmtId="0" fontId="1" fillId="0" borderId="3" xfId="0" applyFont="1" applyFill="1" applyBorder="1" applyAlignment="1">
      <alignment horizontal="center" wrapText="1"/>
    </xf>
    <xf numFmtId="3" fontId="1" fillId="0" borderId="3" xfId="0" applyNumberFormat="1" applyFont="1" applyFill="1" applyBorder="1" applyAlignment="1">
      <alignment/>
    </xf>
    <xf numFmtId="3" fontId="1" fillId="0" borderId="3" xfId="15" applyNumberFormat="1" applyFont="1" applyFill="1" applyBorder="1" applyAlignment="1">
      <alignment/>
    </xf>
    <xf numFmtId="3" fontId="1" fillId="0" borderId="15" xfId="0" applyNumberFormat="1" applyFont="1" applyFill="1" applyBorder="1" applyAlignment="1">
      <alignment/>
    </xf>
    <xf numFmtId="3" fontId="1" fillId="0" borderId="0" xfId="0" applyNumberFormat="1" applyFont="1" applyFill="1" applyAlignment="1">
      <alignment/>
    </xf>
    <xf numFmtId="0" fontId="1" fillId="0" borderId="17" xfId="0" applyFont="1" applyFill="1" applyBorder="1" applyAlignment="1">
      <alignment horizontal="left" wrapText="1"/>
    </xf>
    <xf numFmtId="0" fontId="1" fillId="0" borderId="16" xfId="0" applyFont="1" applyFill="1" applyBorder="1" applyAlignment="1">
      <alignment/>
    </xf>
    <xf numFmtId="0" fontId="1" fillId="0" borderId="3" xfId="0" applyFont="1" applyFill="1" applyBorder="1" applyAlignment="1">
      <alignment/>
    </xf>
    <xf numFmtId="0" fontId="1" fillId="0" borderId="3" xfId="0" applyFont="1" applyFill="1" applyBorder="1" applyAlignment="1">
      <alignment horizontal="left" wrapText="1"/>
    </xf>
    <xf numFmtId="0" fontId="2" fillId="0" borderId="3" xfId="0" applyFont="1" applyFill="1" applyBorder="1" applyAlignment="1">
      <alignment/>
    </xf>
    <xf numFmtId="0" fontId="2" fillId="0" borderId="3" xfId="0" applyFont="1" applyFill="1" applyBorder="1" applyAlignment="1">
      <alignment horizontal="left" wrapText="1"/>
    </xf>
    <xf numFmtId="3" fontId="1" fillId="0" borderId="18" xfId="0" applyNumberFormat="1" applyFont="1" applyFill="1" applyBorder="1" applyAlignment="1">
      <alignment/>
    </xf>
    <xf numFmtId="0" fontId="1" fillId="0" borderId="17" xfId="0" applyFont="1" applyFill="1" applyBorder="1" applyAlignment="1">
      <alignment horizontal="center"/>
    </xf>
    <xf numFmtId="3" fontId="2" fillId="0" borderId="18" xfId="0" applyNumberFormat="1" applyFont="1" applyFill="1" applyBorder="1" applyAlignment="1">
      <alignment/>
    </xf>
    <xf numFmtId="3" fontId="1" fillId="0" borderId="18" xfId="15" applyNumberFormat="1" applyFont="1" applyFill="1" applyBorder="1" applyAlignment="1">
      <alignment/>
    </xf>
    <xf numFmtId="0" fontId="2" fillId="0" borderId="3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left"/>
    </xf>
    <xf numFmtId="0" fontId="2" fillId="0" borderId="19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 wrapText="1"/>
    </xf>
    <xf numFmtId="3" fontId="2" fillId="0" borderId="19" xfId="0" applyNumberFormat="1" applyFont="1" applyFill="1" applyBorder="1" applyAlignment="1">
      <alignment/>
    </xf>
    <xf numFmtId="3" fontId="2" fillId="0" borderId="2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4" fontId="2" fillId="0" borderId="0" xfId="0" applyNumberFormat="1" applyFont="1" applyFill="1" applyBorder="1" applyAlignment="1">
      <alignment horizontal="center"/>
    </xf>
    <xf numFmtId="4" fontId="2" fillId="0" borderId="0" xfId="0" applyNumberFormat="1" applyFont="1" applyFill="1" applyBorder="1" applyAlignment="1">
      <alignment horizontal="right"/>
    </xf>
    <xf numFmtId="3" fontId="2" fillId="0" borderId="0" xfId="0" applyNumberFormat="1" applyFont="1" applyFill="1" applyBorder="1" applyAlignment="1">
      <alignment horizontal="right"/>
    </xf>
    <xf numFmtId="3" fontId="2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 horizontal="right"/>
    </xf>
    <xf numFmtId="0" fontId="1" fillId="0" borderId="0" xfId="0" applyFont="1" applyFill="1" applyAlignment="1">
      <alignment horizontal="left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5" fillId="0" borderId="3" xfId="0" applyFont="1" applyFill="1" applyBorder="1" applyAlignment="1">
      <alignment horizontal="left" vertical="center"/>
    </xf>
    <xf numFmtId="0" fontId="3" fillId="0" borderId="21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3" fontId="2" fillId="0" borderId="3" xfId="0" applyNumberFormat="1" applyFont="1" applyFill="1" applyBorder="1" applyAlignment="1">
      <alignment horizontal="right"/>
    </xf>
    <xf numFmtId="3" fontId="2" fillId="0" borderId="15" xfId="0" applyNumberFormat="1" applyFont="1" applyFill="1" applyBorder="1" applyAlignment="1">
      <alignment horizontal="right"/>
    </xf>
    <xf numFmtId="49" fontId="2" fillId="0" borderId="16" xfId="0" applyNumberFormat="1" applyFont="1" applyFill="1" applyBorder="1" applyAlignment="1">
      <alignment/>
    </xf>
    <xf numFmtId="49" fontId="2" fillId="0" borderId="3" xfId="0" applyNumberFormat="1" applyFont="1" applyFill="1" applyBorder="1" applyAlignment="1">
      <alignment/>
    </xf>
    <xf numFmtId="3" fontId="2" fillId="0" borderId="3" xfId="15" applyNumberFormat="1" applyFont="1" applyFill="1" applyBorder="1" applyAlignment="1">
      <alignment horizontal="right"/>
    </xf>
    <xf numFmtId="3" fontId="2" fillId="0" borderId="15" xfId="15" applyNumberFormat="1" applyFont="1" applyFill="1" applyBorder="1" applyAlignment="1">
      <alignment horizontal="right"/>
    </xf>
    <xf numFmtId="49" fontId="1" fillId="0" borderId="3" xfId="0" applyNumberFormat="1" applyFont="1" applyFill="1" applyBorder="1" applyAlignment="1">
      <alignment horizontal="center" wrapText="1"/>
    </xf>
    <xf numFmtId="0" fontId="1" fillId="0" borderId="3" xfId="0" applyFont="1" applyFill="1" applyBorder="1" applyAlignment="1">
      <alignment horizontal="center"/>
    </xf>
    <xf numFmtId="3" fontId="1" fillId="0" borderId="3" xfId="0" applyNumberFormat="1" applyFont="1" applyFill="1" applyBorder="1" applyAlignment="1">
      <alignment horizontal="right"/>
    </xf>
    <xf numFmtId="3" fontId="1" fillId="0" borderId="3" xfId="0" applyNumberFormat="1" applyFont="1" applyFill="1" applyBorder="1" applyAlignment="1">
      <alignment horizontal="right" wrapText="1"/>
    </xf>
    <xf numFmtId="3" fontId="1" fillId="0" borderId="3" xfId="15" applyNumberFormat="1" applyFont="1" applyFill="1" applyBorder="1" applyAlignment="1">
      <alignment horizontal="right"/>
    </xf>
    <xf numFmtId="3" fontId="1" fillId="0" borderId="15" xfId="0" applyNumberFormat="1" applyFont="1" applyFill="1" applyBorder="1" applyAlignment="1">
      <alignment horizontal="right"/>
    </xf>
    <xf numFmtId="49" fontId="1" fillId="0" borderId="17" xfId="0" applyNumberFormat="1" applyFont="1" applyFill="1" applyBorder="1" applyAlignment="1">
      <alignment horizontal="center" wrapText="1"/>
    </xf>
    <xf numFmtId="0" fontId="0" fillId="0" borderId="16" xfId="0" applyFill="1" applyBorder="1" applyAlignment="1">
      <alignment/>
    </xf>
    <xf numFmtId="0" fontId="0" fillId="0" borderId="3" xfId="0" applyFill="1" applyBorder="1" applyAlignment="1">
      <alignment horizontal="center" wrapText="1"/>
    </xf>
    <xf numFmtId="0" fontId="0" fillId="0" borderId="3" xfId="0" applyFill="1" applyBorder="1" applyAlignment="1">
      <alignment horizontal="left" wrapText="1"/>
    </xf>
    <xf numFmtId="0" fontId="1" fillId="0" borderId="16" xfId="0" applyFont="1" applyFill="1" applyBorder="1" applyAlignment="1">
      <alignment horizontal="center"/>
    </xf>
    <xf numFmtId="3" fontId="1" fillId="0" borderId="15" xfId="15" applyNumberFormat="1" applyFont="1" applyFill="1" applyBorder="1" applyAlignment="1">
      <alignment horizontal="right"/>
    </xf>
    <xf numFmtId="0" fontId="1" fillId="0" borderId="3" xfId="0" applyFont="1" applyFill="1" applyBorder="1" applyAlignment="1">
      <alignment wrapText="1"/>
    </xf>
    <xf numFmtId="4" fontId="1" fillId="0" borderId="0" xfId="0" applyNumberFormat="1" applyFont="1" applyFill="1" applyBorder="1" applyAlignment="1">
      <alignment/>
    </xf>
    <xf numFmtId="0" fontId="1" fillId="0" borderId="0" xfId="0" applyFont="1" applyAlignment="1">
      <alignment horizontal="center"/>
    </xf>
    <xf numFmtId="0" fontId="6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3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3" xfId="0" applyFont="1" applyBorder="1" applyAlignment="1">
      <alignment wrapText="1"/>
    </xf>
    <xf numFmtId="3" fontId="1" fillId="0" borderId="3" xfId="0" applyNumberFormat="1" applyFont="1" applyBorder="1" applyAlignment="1">
      <alignment/>
    </xf>
    <xf numFmtId="0" fontId="1" fillId="0" borderId="3" xfId="0" applyFont="1" applyBorder="1" applyAlignment="1">
      <alignment/>
    </xf>
    <xf numFmtId="49" fontId="2" fillId="0" borderId="3" xfId="0" applyNumberFormat="1" applyFont="1" applyBorder="1" applyAlignment="1">
      <alignment horizontal="center"/>
    </xf>
    <xf numFmtId="0" fontId="2" fillId="0" borderId="3" xfId="0" applyFont="1" applyBorder="1" applyAlignment="1">
      <alignment wrapText="1"/>
    </xf>
    <xf numFmtId="3" fontId="2" fillId="0" borderId="3" xfId="0" applyNumberFormat="1" applyFont="1" applyBorder="1" applyAlignment="1">
      <alignment/>
    </xf>
    <xf numFmtId="49" fontId="1" fillId="0" borderId="3" xfId="0" applyNumberFormat="1" applyFont="1" applyBorder="1" applyAlignment="1">
      <alignment horizontal="center"/>
    </xf>
    <xf numFmtId="43" fontId="1" fillId="0" borderId="3" xfId="15" applyFont="1" applyBorder="1" applyAlignment="1">
      <alignment/>
    </xf>
    <xf numFmtId="3" fontId="1" fillId="0" borderId="3" xfId="15" applyNumberFormat="1" applyFont="1" applyBorder="1" applyAlignment="1">
      <alignment/>
    </xf>
    <xf numFmtId="49" fontId="7" fillId="0" borderId="3" xfId="0" applyNumberFormat="1" applyFont="1" applyBorder="1" applyAlignment="1">
      <alignment horizontal="center"/>
    </xf>
    <xf numFmtId="0" fontId="7" fillId="0" borderId="3" xfId="0" applyFont="1" applyBorder="1" applyAlignment="1">
      <alignment wrapText="1"/>
    </xf>
    <xf numFmtId="3" fontId="7" fillId="0" borderId="3" xfId="15" applyNumberFormat="1" applyFont="1" applyBorder="1" applyAlignment="1">
      <alignment/>
    </xf>
    <xf numFmtId="0" fontId="7" fillId="0" borderId="3" xfId="0" applyFont="1" applyBorder="1" applyAlignment="1">
      <alignment/>
    </xf>
    <xf numFmtId="3" fontId="7" fillId="0" borderId="3" xfId="0" applyNumberFormat="1" applyFont="1" applyBorder="1" applyAlignment="1">
      <alignment/>
    </xf>
    <xf numFmtId="0" fontId="7" fillId="0" borderId="0" xfId="0" applyFont="1" applyAlignment="1">
      <alignment/>
    </xf>
    <xf numFmtId="0" fontId="2" fillId="0" borderId="3" xfId="0" applyFont="1" applyBorder="1" applyAlignment="1">
      <alignment horizontal="center"/>
    </xf>
    <xf numFmtId="0" fontId="2" fillId="0" borderId="3" xfId="0" applyFont="1" applyBorder="1" applyAlignment="1">
      <alignment/>
    </xf>
    <xf numFmtId="0" fontId="7" fillId="0" borderId="3" xfId="0" applyFont="1" applyBorder="1" applyAlignment="1">
      <alignment horizontal="center"/>
    </xf>
    <xf numFmtId="0" fontId="1" fillId="0" borderId="0" xfId="0" applyFont="1" applyAlignment="1">
      <alignment wrapText="1"/>
    </xf>
    <xf numFmtId="0" fontId="8" fillId="0" borderId="0" xfId="0" applyFont="1" applyAlignment="1">
      <alignment horizontal="left" wrapText="1"/>
    </xf>
    <xf numFmtId="0" fontId="8" fillId="0" borderId="0" xfId="0" applyFont="1" applyAlignment="1">
      <alignment/>
    </xf>
    <xf numFmtId="0" fontId="2" fillId="0" borderId="3" xfId="0" applyFont="1" applyBorder="1" applyAlignment="1">
      <alignment horizontal="center" vertical="center"/>
    </xf>
    <xf numFmtId="3" fontId="2" fillId="0" borderId="3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 wrapText="1"/>
    </xf>
    <xf numFmtId="3" fontId="7" fillId="0" borderId="17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8" fillId="0" borderId="3" xfId="0" applyFont="1" applyBorder="1" applyAlignment="1">
      <alignment horizontal="center"/>
    </xf>
    <xf numFmtId="0" fontId="8" fillId="0" borderId="3" xfId="0" applyFont="1" applyBorder="1" applyAlignment="1">
      <alignment horizontal="left"/>
    </xf>
    <xf numFmtId="3" fontId="8" fillId="0" borderId="3" xfId="0" applyNumberFormat="1" applyFont="1" applyBorder="1" applyAlignment="1">
      <alignment horizontal="right"/>
    </xf>
    <xf numFmtId="3" fontId="8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0" fontId="2" fillId="0" borderId="3" xfId="0" applyFont="1" applyBorder="1" applyAlignment="1">
      <alignment horizontal="left" wrapText="1"/>
    </xf>
    <xf numFmtId="3" fontId="2" fillId="0" borderId="3" xfId="0" applyNumberFormat="1" applyFont="1" applyBorder="1" applyAlignment="1">
      <alignment horizontal="right"/>
    </xf>
    <xf numFmtId="3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3" xfId="0" applyFont="1" applyBorder="1" applyAlignment="1">
      <alignment horizontal="left"/>
    </xf>
    <xf numFmtId="3" fontId="2" fillId="0" borderId="3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 wrapText="1"/>
    </xf>
    <xf numFmtId="3" fontId="1" fillId="0" borderId="3" xfId="0" applyNumberFormat="1" applyFont="1" applyBorder="1" applyAlignment="1">
      <alignment horizontal="right"/>
    </xf>
    <xf numFmtId="3" fontId="1" fillId="0" borderId="3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2" fillId="0" borderId="3" xfId="0" applyNumberFormat="1" applyFont="1" applyBorder="1" applyAlignment="1">
      <alignment/>
    </xf>
    <xf numFmtId="49" fontId="1" fillId="0" borderId="3" xfId="0" applyNumberFormat="1" applyFont="1" applyBorder="1" applyAlignment="1">
      <alignment horizontal="left" wrapText="1"/>
    </xf>
    <xf numFmtId="0" fontId="1" fillId="0" borderId="3" xfId="0" applyFont="1" applyBorder="1" applyAlignment="1">
      <alignment horizontal="center" wrapText="1"/>
    </xf>
    <xf numFmtId="3" fontId="1" fillId="0" borderId="3" xfId="0" applyNumberFormat="1" applyFont="1" applyBorder="1" applyAlignment="1">
      <alignment wrapText="1"/>
    </xf>
    <xf numFmtId="0" fontId="1" fillId="0" borderId="23" xfId="0" applyFont="1" applyBorder="1" applyAlignment="1">
      <alignment horizontal="left" wrapText="1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center" wrapText="1"/>
    </xf>
    <xf numFmtId="3" fontId="1" fillId="0" borderId="0" xfId="0" applyNumberFormat="1" applyFont="1" applyBorder="1" applyAlignment="1">
      <alignment wrapText="1"/>
    </xf>
    <xf numFmtId="3" fontId="1" fillId="0" borderId="24" xfId="0" applyNumberFormat="1" applyFont="1" applyBorder="1" applyAlignment="1">
      <alignment wrapText="1"/>
    </xf>
    <xf numFmtId="0" fontId="8" fillId="0" borderId="5" xfId="0" applyFont="1" applyBorder="1" applyAlignment="1">
      <alignment horizontal="left" wrapText="1"/>
    </xf>
    <xf numFmtId="0" fontId="8" fillId="0" borderId="7" xfId="0" applyFont="1" applyBorder="1" applyAlignment="1">
      <alignment horizontal="left" wrapText="1"/>
    </xf>
    <xf numFmtId="3" fontId="8" fillId="0" borderId="7" xfId="0" applyNumberFormat="1" applyFont="1" applyBorder="1" applyAlignment="1">
      <alignment horizontal="right" wrapText="1"/>
    </xf>
    <xf numFmtId="3" fontId="8" fillId="0" borderId="9" xfId="0" applyNumberFormat="1" applyFont="1" applyBorder="1" applyAlignment="1">
      <alignment horizontal="right" wrapText="1"/>
    </xf>
    <xf numFmtId="0" fontId="1" fillId="0" borderId="0" xfId="0" applyFont="1" applyBorder="1" applyAlignment="1">
      <alignment horizontal="right" wrapText="1"/>
    </xf>
    <xf numFmtId="3" fontId="1" fillId="0" borderId="0" xfId="0" applyNumberFormat="1" applyFont="1" applyBorder="1" applyAlignment="1">
      <alignment horizontal="right" wrapText="1"/>
    </xf>
    <xf numFmtId="3" fontId="1" fillId="0" borderId="0" xfId="0" applyNumberFormat="1" applyFont="1" applyAlignment="1">
      <alignment horizontal="right"/>
    </xf>
    <xf numFmtId="0" fontId="1" fillId="0" borderId="0" xfId="0" applyFont="1" applyFill="1" applyAlignment="1">
      <alignment horizont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wrapText="1"/>
    </xf>
    <xf numFmtId="4" fontId="2" fillId="0" borderId="3" xfId="0" applyNumberFormat="1" applyFont="1" applyFill="1" applyBorder="1" applyAlignment="1">
      <alignment horizontal="center" wrapText="1"/>
    </xf>
    <xf numFmtId="0" fontId="3" fillId="0" borderId="3" xfId="0" applyFont="1" applyFill="1" applyBorder="1" applyAlignment="1">
      <alignment horizontal="center"/>
    </xf>
    <xf numFmtId="0" fontId="1" fillId="0" borderId="3" xfId="0" applyFont="1" applyFill="1" applyBorder="1" applyAlignment="1">
      <alignment/>
    </xf>
    <xf numFmtId="3" fontId="2" fillId="0" borderId="3" xfId="0" applyNumberFormat="1" applyFont="1" applyFill="1" applyBorder="1" applyAlignment="1">
      <alignment horizontal="center" wrapText="1"/>
    </xf>
    <xf numFmtId="3" fontId="2" fillId="0" borderId="3" xfId="0" applyNumberFormat="1" applyFont="1" applyFill="1" applyBorder="1" applyAlignment="1">
      <alignment horizontal="center"/>
    </xf>
    <xf numFmtId="3" fontId="1" fillId="0" borderId="3" xfId="0" applyNumberFormat="1" applyFont="1" applyFill="1" applyBorder="1" applyAlignment="1">
      <alignment horizontal="center"/>
    </xf>
    <xf numFmtId="3" fontId="1" fillId="0" borderId="3" xfId="0" applyNumberFormat="1" applyFont="1" applyFill="1" applyBorder="1" applyAlignment="1">
      <alignment horizontal="center" wrapText="1"/>
    </xf>
    <xf numFmtId="2" fontId="1" fillId="0" borderId="3" xfId="0" applyNumberFormat="1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 wrapText="1"/>
    </xf>
    <xf numFmtId="2" fontId="1" fillId="0" borderId="3" xfId="0" applyNumberFormat="1" applyFont="1" applyFill="1" applyBorder="1" applyAlignment="1">
      <alignment horizontal="center" wrapText="1"/>
    </xf>
    <xf numFmtId="3" fontId="1" fillId="0" borderId="17" xfId="0" applyNumberFormat="1" applyFont="1" applyFill="1" applyBorder="1" applyAlignment="1">
      <alignment horizontal="center" wrapText="1"/>
    </xf>
    <xf numFmtId="0" fontId="2" fillId="0" borderId="3" xfId="0" applyFont="1" applyFill="1" applyBorder="1" applyAlignment="1">
      <alignment/>
    </xf>
    <xf numFmtId="0" fontId="7" fillId="0" borderId="3" xfId="0" applyFont="1" applyFill="1" applyBorder="1" applyAlignment="1">
      <alignment vertical="top" wrapText="1"/>
    </xf>
    <xf numFmtId="0" fontId="1" fillId="0" borderId="3" xfId="0" applyFont="1" applyFill="1" applyBorder="1" applyAlignment="1">
      <alignment horizontal="left" vertical="top" wrapText="1"/>
    </xf>
    <xf numFmtId="3" fontId="1" fillId="2" borderId="3" xfId="0" applyNumberFormat="1" applyFont="1" applyFill="1" applyBorder="1" applyAlignment="1">
      <alignment horizontal="center" wrapText="1"/>
    </xf>
    <xf numFmtId="2" fontId="1" fillId="2" borderId="3" xfId="0" applyNumberFormat="1" applyFont="1" applyFill="1" applyBorder="1" applyAlignment="1">
      <alignment horizontal="center" wrapText="1"/>
    </xf>
    <xf numFmtId="3" fontId="1" fillId="2" borderId="3" xfId="0" applyNumberFormat="1" applyFont="1" applyFill="1" applyBorder="1" applyAlignment="1">
      <alignment/>
    </xf>
    <xf numFmtId="0" fontId="1" fillId="2" borderId="3" xfId="0" applyFont="1" applyFill="1" applyBorder="1" applyAlignment="1">
      <alignment/>
    </xf>
    <xf numFmtId="0" fontId="1" fillId="2" borderId="0" xfId="0" applyFont="1" applyFill="1" applyAlignment="1">
      <alignment/>
    </xf>
    <xf numFmtId="2" fontId="1" fillId="0" borderId="17" xfId="0" applyNumberFormat="1" applyFont="1" applyFill="1" applyBorder="1" applyAlignment="1">
      <alignment horizontal="center" wrapText="1"/>
    </xf>
    <xf numFmtId="3" fontId="2" fillId="0" borderId="3" xfId="0" applyNumberFormat="1" applyFont="1" applyFill="1" applyBorder="1" applyAlignment="1">
      <alignment horizontal="right" wrapText="1"/>
    </xf>
    <xf numFmtId="0" fontId="2" fillId="0" borderId="3" xfId="0" applyFont="1" applyFill="1" applyBorder="1" applyAlignment="1">
      <alignment wrapText="1"/>
    </xf>
    <xf numFmtId="0" fontId="1" fillId="2" borderId="3" xfId="0" applyFont="1" applyFill="1" applyBorder="1" applyAlignment="1">
      <alignment horizontal="center" wrapText="1"/>
    </xf>
    <xf numFmtId="4" fontId="1" fillId="2" borderId="3" xfId="0" applyNumberFormat="1" applyFont="1" applyFill="1" applyBorder="1" applyAlignment="1">
      <alignment horizontal="center" wrapText="1"/>
    </xf>
    <xf numFmtId="4" fontId="1" fillId="0" borderId="3" xfId="0" applyNumberFormat="1" applyFont="1" applyFill="1" applyBorder="1" applyAlignment="1">
      <alignment horizontal="center" wrapText="1"/>
    </xf>
    <xf numFmtId="0" fontId="2" fillId="0" borderId="25" xfId="0" applyFont="1" applyFill="1" applyBorder="1" applyAlignment="1">
      <alignment horizontal="center" wrapText="1"/>
    </xf>
    <xf numFmtId="0" fontId="8" fillId="0" borderId="0" xfId="0" applyFont="1" applyFill="1" applyAlignment="1">
      <alignment horizontal="right"/>
    </xf>
    <xf numFmtId="0" fontId="8" fillId="0" borderId="0" xfId="0" applyFont="1" applyFill="1" applyAlignment="1">
      <alignment/>
    </xf>
    <xf numFmtId="0" fontId="2" fillId="0" borderId="2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left" wrapText="1"/>
    </xf>
    <xf numFmtId="0" fontId="2" fillId="0" borderId="2" xfId="0" applyFont="1" applyFill="1" applyBorder="1" applyAlignment="1">
      <alignment horizontal="center" vertical="top" wrapText="1"/>
    </xf>
    <xf numFmtId="3" fontId="2" fillId="0" borderId="1" xfId="0" applyNumberFormat="1" applyFont="1" applyFill="1" applyBorder="1" applyAlignment="1">
      <alignment horizontal="center" wrapText="1"/>
    </xf>
    <xf numFmtId="3" fontId="2" fillId="0" borderId="1" xfId="0" applyNumberFormat="1" applyFont="1" applyFill="1" applyBorder="1" applyAlignment="1">
      <alignment/>
    </xf>
    <xf numFmtId="3" fontId="2" fillId="0" borderId="1" xfId="0" applyNumberFormat="1" applyFont="1" applyFill="1" applyBorder="1" applyAlignment="1">
      <alignment horizontal="right" wrapText="1"/>
    </xf>
    <xf numFmtId="3" fontId="2" fillId="0" borderId="26" xfId="0" applyNumberFormat="1" applyFont="1" applyFill="1" applyBorder="1" applyAlignment="1">
      <alignment horizontal="right" wrapText="1"/>
    </xf>
    <xf numFmtId="49" fontId="2" fillId="0" borderId="27" xfId="0" applyNumberFormat="1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left" wrapText="1"/>
    </xf>
    <xf numFmtId="3" fontId="2" fillId="0" borderId="1" xfId="0" applyNumberFormat="1" applyFont="1" applyFill="1" applyBorder="1" applyAlignment="1">
      <alignment horizontal="center"/>
    </xf>
    <xf numFmtId="3" fontId="2" fillId="0" borderId="1" xfId="0" applyNumberFormat="1" applyFont="1" applyFill="1" applyBorder="1" applyAlignment="1">
      <alignment horizontal="right"/>
    </xf>
    <xf numFmtId="3" fontId="2" fillId="0" borderId="26" xfId="0" applyNumberFormat="1" applyFont="1" applyFill="1" applyBorder="1" applyAlignment="1">
      <alignment horizontal="right"/>
    </xf>
    <xf numFmtId="3" fontId="1" fillId="0" borderId="0" xfId="0" applyNumberFormat="1" applyFont="1" applyFill="1" applyAlignment="1">
      <alignment horizontal="center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 vertical="top"/>
    </xf>
    <xf numFmtId="49" fontId="7" fillId="0" borderId="0" xfId="0" applyNumberFormat="1" applyFont="1" applyAlignment="1">
      <alignment horizontal="center" vertical="top"/>
    </xf>
    <xf numFmtId="0" fontId="7" fillId="0" borderId="0" xfId="0" applyFont="1" applyAlignment="1">
      <alignment vertical="top" wrapText="1"/>
    </xf>
    <xf numFmtId="3" fontId="7" fillId="0" borderId="0" xfId="0" applyNumberFormat="1" applyFont="1" applyAlignment="1">
      <alignment vertical="top"/>
    </xf>
    <xf numFmtId="3" fontId="7" fillId="0" borderId="0" xfId="0" applyNumberFormat="1" applyFont="1" applyBorder="1" applyAlignment="1">
      <alignment vertical="top"/>
    </xf>
    <xf numFmtId="3" fontId="1" fillId="0" borderId="0" xfId="0" applyNumberFormat="1" applyFont="1" applyFill="1" applyBorder="1" applyAlignment="1">
      <alignment vertical="top"/>
    </xf>
    <xf numFmtId="49" fontId="2" fillId="0" borderId="0" xfId="0" applyNumberFormat="1" applyFont="1" applyBorder="1" applyAlignment="1">
      <alignment horizontal="left" vertical="top"/>
    </xf>
    <xf numFmtId="0" fontId="2" fillId="0" borderId="0" xfId="0" applyFont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4" fillId="0" borderId="2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/>
    </xf>
    <xf numFmtId="0" fontId="1" fillId="0" borderId="2" xfId="0" applyFont="1" applyBorder="1" applyAlignment="1">
      <alignment/>
    </xf>
    <xf numFmtId="3" fontId="1" fillId="0" borderId="0" xfId="0" applyNumberFormat="1" applyFont="1" applyBorder="1" applyAlignment="1">
      <alignment/>
    </xf>
    <xf numFmtId="0" fontId="2" fillId="0" borderId="3" xfId="0" applyFont="1" applyBorder="1" applyAlignment="1">
      <alignment vertical="center"/>
    </xf>
    <xf numFmtId="3" fontId="2" fillId="0" borderId="3" xfId="0" applyNumberFormat="1" applyFont="1" applyBorder="1" applyAlignment="1">
      <alignment horizontal="right" vertical="center"/>
    </xf>
    <xf numFmtId="3" fontId="2" fillId="0" borderId="3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0" fontId="1" fillId="0" borderId="3" xfId="0" applyFont="1" applyBorder="1" applyAlignment="1">
      <alignment horizontal="right"/>
    </xf>
    <xf numFmtId="4" fontId="1" fillId="0" borderId="3" xfId="0" applyNumberFormat="1" applyFont="1" applyBorder="1" applyAlignment="1">
      <alignment horizontal="center"/>
    </xf>
    <xf numFmtId="4" fontId="2" fillId="0" borderId="3" xfId="0" applyNumberFormat="1" applyFont="1" applyBorder="1" applyAlignment="1">
      <alignment horizontal="center"/>
    </xf>
    <xf numFmtId="0" fontId="1" fillId="0" borderId="27" xfId="0" applyFont="1" applyBorder="1" applyAlignment="1">
      <alignment horizontal="left" wrapText="1"/>
    </xf>
    <xf numFmtId="0" fontId="1" fillId="0" borderId="1" xfId="0" applyFont="1" applyBorder="1" applyAlignment="1">
      <alignment horizontal="left" wrapText="1"/>
    </xf>
    <xf numFmtId="0" fontId="1" fillId="0" borderId="26" xfId="0" applyFont="1" applyBorder="1" applyAlignment="1">
      <alignment horizontal="left" wrapText="1"/>
    </xf>
    <xf numFmtId="0" fontId="2" fillId="0" borderId="3" xfId="0" applyFont="1" applyBorder="1" applyAlignment="1">
      <alignment horizontal="center" wrapText="1"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0" fontId="1" fillId="0" borderId="4" xfId="0" applyFont="1" applyBorder="1" applyAlignment="1">
      <alignment horizontal="center"/>
    </xf>
    <xf numFmtId="0" fontId="1" fillId="0" borderId="4" xfId="0" applyFont="1" applyBorder="1" applyAlignment="1">
      <alignment/>
    </xf>
    <xf numFmtId="0" fontId="1" fillId="0" borderId="4" xfId="0" applyFont="1" applyBorder="1" applyAlignment="1">
      <alignment wrapText="1"/>
    </xf>
    <xf numFmtId="0" fontId="2" fillId="0" borderId="4" xfId="0" applyFont="1" applyBorder="1" applyAlignment="1">
      <alignment horizontal="center" wrapText="1"/>
    </xf>
    <xf numFmtId="0" fontId="1" fillId="0" borderId="4" xfId="0" applyFont="1" applyBorder="1" applyAlignment="1">
      <alignment horizontal="right"/>
    </xf>
    <xf numFmtId="3" fontId="1" fillId="0" borderId="4" xfId="0" applyNumberFormat="1" applyFont="1" applyBorder="1" applyAlignment="1">
      <alignment/>
    </xf>
    <xf numFmtId="0" fontId="2" fillId="0" borderId="7" xfId="0" applyFont="1" applyBorder="1" applyAlignment="1">
      <alignment wrapText="1"/>
    </xf>
    <xf numFmtId="0" fontId="2" fillId="0" borderId="7" xfId="0" applyFont="1" applyBorder="1" applyAlignment="1">
      <alignment horizontal="center" wrapText="1"/>
    </xf>
    <xf numFmtId="0" fontId="2" fillId="0" borderId="7" xfId="0" applyFont="1" applyBorder="1" applyAlignment="1">
      <alignment horizontal="center"/>
    </xf>
    <xf numFmtId="3" fontId="2" fillId="0" borderId="7" xfId="0" applyNumberFormat="1" applyFont="1" applyBorder="1" applyAlignment="1">
      <alignment horizontal="right"/>
    </xf>
    <xf numFmtId="3" fontId="2" fillId="0" borderId="7" xfId="0" applyNumberFormat="1" applyFont="1" applyBorder="1" applyAlignment="1">
      <alignment/>
    </xf>
    <xf numFmtId="3" fontId="2" fillId="0" borderId="9" xfId="0" applyNumberFormat="1" applyFont="1" applyBorder="1" applyAlignment="1">
      <alignment/>
    </xf>
    <xf numFmtId="0" fontId="2" fillId="0" borderId="0" xfId="0" applyFont="1" applyAlignment="1">
      <alignment horizontal="right"/>
    </xf>
    <xf numFmtId="0" fontId="1" fillId="0" borderId="0" xfId="20" applyFont="1" applyAlignment="1">
      <alignment vertical="center"/>
      <protection/>
    </xf>
    <xf numFmtId="0" fontId="1" fillId="0" borderId="0" xfId="20" applyFont="1">
      <alignment/>
      <protection/>
    </xf>
    <xf numFmtId="0" fontId="9" fillId="0" borderId="0" xfId="20" applyAlignment="1">
      <alignment/>
      <protection/>
    </xf>
    <xf numFmtId="0" fontId="2" fillId="0" borderId="0" xfId="20" applyFont="1">
      <alignment/>
      <protection/>
    </xf>
    <xf numFmtId="0" fontId="2" fillId="0" borderId="0" xfId="20" applyFont="1" applyAlignment="1">
      <alignment horizontal="center" vertical="center" wrapText="1"/>
      <protection/>
    </xf>
    <xf numFmtId="0" fontId="1" fillId="0" borderId="0" xfId="20" applyFont="1" applyAlignment="1">
      <alignment horizontal="center" vertical="center" wrapText="1"/>
      <protection/>
    </xf>
    <xf numFmtId="0" fontId="8" fillId="0" borderId="28" xfId="20" applyFont="1" applyBorder="1" applyAlignment="1">
      <alignment horizontal="center" vertical="center" wrapText="1"/>
      <protection/>
    </xf>
    <xf numFmtId="0" fontId="4" fillId="0" borderId="29" xfId="20" applyFont="1" applyBorder="1" applyAlignment="1">
      <alignment horizontal="center" vertical="center" wrapText="1"/>
      <protection/>
    </xf>
    <xf numFmtId="0" fontId="4" fillId="0" borderId="28" xfId="20" applyFont="1" applyBorder="1" applyAlignment="1">
      <alignment horizontal="center" vertical="center" wrapText="1"/>
      <protection/>
    </xf>
    <xf numFmtId="0" fontId="8" fillId="0" borderId="28" xfId="20" applyFont="1" applyBorder="1" applyAlignment="1">
      <alignment horizontal="center" vertical="center" wrapText="1"/>
      <protection/>
    </xf>
    <xf numFmtId="0" fontId="3" fillId="0" borderId="30" xfId="21" applyFont="1" applyBorder="1" applyAlignment="1">
      <alignment horizontal="center" vertical="center" wrapText="1"/>
      <protection/>
    </xf>
    <xf numFmtId="0" fontId="3" fillId="0" borderId="31" xfId="21" applyFont="1" applyBorder="1" applyAlignment="1">
      <alignment horizontal="center" vertical="center" wrapText="1"/>
      <protection/>
    </xf>
    <xf numFmtId="0" fontId="3" fillId="0" borderId="28" xfId="21" applyFont="1" applyBorder="1" applyAlignment="1">
      <alignment horizontal="center" vertical="center" wrapText="1"/>
      <protection/>
    </xf>
    <xf numFmtId="0" fontId="3" fillId="0" borderId="0" xfId="21" applyFont="1" applyAlignment="1">
      <alignment horizontal="center"/>
      <protection/>
    </xf>
    <xf numFmtId="0" fontId="2" fillId="0" borderId="29" xfId="21" applyFont="1" applyBorder="1" applyAlignment="1">
      <alignment horizontal="center" vertical="center" wrapText="1"/>
      <protection/>
    </xf>
    <xf numFmtId="0" fontId="2" fillId="0" borderId="28" xfId="21" applyFont="1" applyBorder="1" applyAlignment="1">
      <alignment horizontal="center" vertical="center" wrapText="1"/>
      <protection/>
    </xf>
    <xf numFmtId="0" fontId="12" fillId="0" borderId="28" xfId="21" applyFont="1" applyBorder="1" applyAlignment="1">
      <alignment horizontal="left" vertical="center" wrapText="1"/>
      <protection/>
    </xf>
    <xf numFmtId="3" fontId="3" fillId="0" borderId="28" xfId="21" applyNumberFormat="1" applyFont="1" applyBorder="1" applyAlignment="1">
      <alignment horizontal="center" vertical="center" wrapText="1"/>
      <protection/>
    </xf>
    <xf numFmtId="3" fontId="7" fillId="0" borderId="28" xfId="21" applyNumberFormat="1" applyFont="1" applyBorder="1" applyAlignment="1">
      <alignment horizontal="center" vertical="center" wrapText="1"/>
      <protection/>
    </xf>
    <xf numFmtId="3" fontId="2" fillId="0" borderId="28" xfId="21" applyNumberFormat="1" applyFont="1" applyBorder="1" applyAlignment="1">
      <alignment horizontal="center" vertical="center" wrapText="1"/>
      <protection/>
    </xf>
    <xf numFmtId="0" fontId="1" fillId="0" borderId="0" xfId="21" applyFont="1">
      <alignment/>
      <protection/>
    </xf>
    <xf numFmtId="0" fontId="2" fillId="0" borderId="30" xfId="21" applyFont="1" applyBorder="1" applyAlignment="1">
      <alignment horizontal="center" vertical="center" wrapText="1"/>
      <protection/>
    </xf>
    <xf numFmtId="0" fontId="2" fillId="0" borderId="32" xfId="21" applyFont="1" applyBorder="1" applyAlignment="1">
      <alignment horizontal="center" vertical="center" wrapText="1"/>
      <protection/>
    </xf>
    <xf numFmtId="0" fontId="4" fillId="0" borderId="28" xfId="21" applyFont="1" applyBorder="1" applyAlignment="1">
      <alignment horizontal="left" vertical="center" wrapText="1"/>
      <protection/>
    </xf>
    <xf numFmtId="0" fontId="2" fillId="0" borderId="0" xfId="21" applyFont="1">
      <alignment/>
      <protection/>
    </xf>
    <xf numFmtId="0" fontId="1" fillId="0" borderId="30" xfId="21" applyFont="1" applyBorder="1" applyAlignment="1">
      <alignment horizontal="center" vertical="center" wrapText="1"/>
      <protection/>
    </xf>
    <xf numFmtId="0" fontId="1" fillId="0" borderId="32" xfId="21" applyFont="1" applyBorder="1" applyAlignment="1">
      <alignment horizontal="center" vertical="center" wrapText="1"/>
      <protection/>
    </xf>
    <xf numFmtId="0" fontId="1" fillId="0" borderId="28" xfId="21" applyFont="1" applyBorder="1" applyAlignment="1">
      <alignment horizontal="left" vertical="center" wrapText="1"/>
      <protection/>
    </xf>
    <xf numFmtId="3" fontId="1" fillId="0" borderId="28" xfId="21" applyNumberFormat="1" applyFont="1" applyBorder="1" applyAlignment="1">
      <alignment horizontal="center" vertical="center" wrapText="1"/>
      <protection/>
    </xf>
    <xf numFmtId="0" fontId="1" fillId="0" borderId="33" xfId="21" applyFont="1" applyFill="1" applyBorder="1" applyAlignment="1">
      <alignment horizontal="center" vertical="center" wrapText="1"/>
      <protection/>
    </xf>
    <xf numFmtId="0" fontId="1" fillId="0" borderId="34" xfId="21" applyFont="1" applyFill="1" applyBorder="1" applyAlignment="1">
      <alignment horizontal="center" vertical="center" wrapText="1"/>
      <protection/>
    </xf>
    <xf numFmtId="0" fontId="1" fillId="0" borderId="28" xfId="21" applyFont="1" applyFill="1" applyBorder="1" applyAlignment="1">
      <alignment horizontal="left" vertical="center" wrapText="1"/>
      <protection/>
    </xf>
    <xf numFmtId="3" fontId="1" fillId="0" borderId="28" xfId="21" applyNumberFormat="1" applyFont="1" applyFill="1" applyBorder="1" applyAlignment="1">
      <alignment horizontal="center" vertical="center" wrapText="1"/>
      <protection/>
    </xf>
    <xf numFmtId="3" fontId="2" fillId="0" borderId="28" xfId="21" applyNumberFormat="1" applyFont="1" applyFill="1" applyBorder="1" applyAlignment="1">
      <alignment horizontal="center" vertical="center" wrapText="1"/>
      <protection/>
    </xf>
    <xf numFmtId="0" fontId="13" fillId="0" borderId="33" xfId="21" applyFont="1" applyFill="1" applyBorder="1" applyAlignment="1">
      <alignment horizontal="center" vertical="center" wrapText="1"/>
      <protection/>
    </xf>
    <xf numFmtId="0" fontId="13" fillId="0" borderId="34" xfId="21" applyFont="1" applyFill="1" applyBorder="1" applyAlignment="1">
      <alignment horizontal="center" vertical="center" wrapText="1"/>
      <protection/>
    </xf>
    <xf numFmtId="0" fontId="13" fillId="0" borderId="28" xfId="21" applyFont="1" applyFill="1" applyBorder="1" applyAlignment="1">
      <alignment horizontal="left" vertical="center" wrapText="1"/>
      <protection/>
    </xf>
    <xf numFmtId="3" fontId="14" fillId="0" borderId="28" xfId="21" applyNumberFormat="1" applyFont="1" applyFill="1" applyBorder="1" applyAlignment="1">
      <alignment horizontal="center" vertical="center" wrapText="1"/>
      <protection/>
    </xf>
    <xf numFmtId="0" fontId="13" fillId="0" borderId="0" xfId="21" applyFont="1" applyFill="1">
      <alignment/>
      <protection/>
    </xf>
    <xf numFmtId="0" fontId="13" fillId="0" borderId="35" xfId="21" applyFont="1" applyBorder="1" applyAlignment="1">
      <alignment horizontal="center" vertical="center" wrapText="1"/>
      <protection/>
    </xf>
    <xf numFmtId="0" fontId="13" fillId="0" borderId="36" xfId="21" applyFont="1" applyBorder="1" applyAlignment="1">
      <alignment horizontal="center" vertical="center" wrapText="1"/>
      <protection/>
    </xf>
    <xf numFmtId="0" fontId="13" fillId="0" borderId="28" xfId="21" applyFont="1" applyBorder="1" applyAlignment="1">
      <alignment horizontal="left" vertical="center" wrapText="1"/>
      <protection/>
    </xf>
    <xf numFmtId="3" fontId="14" fillId="0" borderId="28" xfId="21" applyNumberFormat="1" applyFont="1" applyBorder="1" applyAlignment="1">
      <alignment horizontal="center" vertical="center" wrapText="1"/>
      <protection/>
    </xf>
    <xf numFmtId="0" fontId="13" fillId="0" borderId="0" xfId="21" applyFont="1">
      <alignment/>
      <protection/>
    </xf>
    <xf numFmtId="0" fontId="13" fillId="0" borderId="37" xfId="21" applyFont="1" applyBorder="1" applyAlignment="1">
      <alignment horizontal="center" vertical="center" wrapText="1"/>
      <protection/>
    </xf>
    <xf numFmtId="0" fontId="13" fillId="0" borderId="38" xfId="21" applyFont="1" applyBorder="1" applyAlignment="1">
      <alignment horizontal="center" vertical="center" wrapText="1"/>
      <protection/>
    </xf>
    <xf numFmtId="0" fontId="13" fillId="0" borderId="39" xfId="21" applyFont="1" applyBorder="1" applyAlignment="1">
      <alignment horizontal="center" vertical="center" wrapText="1"/>
      <protection/>
    </xf>
    <xf numFmtId="0" fontId="13" fillId="0" borderId="31" xfId="21" applyFont="1" applyBorder="1" applyAlignment="1">
      <alignment horizontal="center" vertical="center" wrapText="1"/>
      <protection/>
    </xf>
    <xf numFmtId="0" fontId="13" fillId="0" borderId="29" xfId="21" applyFont="1" applyBorder="1" applyAlignment="1">
      <alignment horizontal="center" vertical="center" wrapText="1"/>
      <protection/>
    </xf>
    <xf numFmtId="0" fontId="13" fillId="0" borderId="28" xfId="21" applyFont="1" applyBorder="1" applyAlignment="1">
      <alignment horizontal="center" vertical="center" wrapText="1"/>
      <protection/>
    </xf>
    <xf numFmtId="0" fontId="8" fillId="0" borderId="29" xfId="21" applyFont="1" applyBorder="1" applyAlignment="1">
      <alignment horizontal="center" vertical="center" wrapText="1"/>
      <protection/>
    </xf>
    <xf numFmtId="0" fontId="8" fillId="0" borderId="28" xfId="21" applyFont="1" applyBorder="1" applyAlignment="1">
      <alignment horizontal="center" vertical="center" wrapText="1"/>
      <protection/>
    </xf>
    <xf numFmtId="0" fontId="8" fillId="0" borderId="28" xfId="21" applyFont="1" applyBorder="1" applyAlignment="1">
      <alignment horizontal="left" vertical="center" wrapText="1"/>
      <protection/>
    </xf>
    <xf numFmtId="3" fontId="8" fillId="0" borderId="28" xfId="21" applyNumberFormat="1" applyFont="1" applyBorder="1" applyAlignment="1">
      <alignment horizontal="center" vertical="center" wrapText="1"/>
      <protection/>
    </xf>
    <xf numFmtId="0" fontId="8" fillId="0" borderId="0" xfId="21" applyFont="1">
      <alignment/>
      <protection/>
    </xf>
    <xf numFmtId="0" fontId="1" fillId="0" borderId="0" xfId="21" applyFont="1" applyAlignment="1">
      <alignment horizontal="center" vertical="center" wrapText="1"/>
      <protection/>
    </xf>
    <xf numFmtId="0" fontId="9" fillId="0" borderId="0" xfId="21" applyAlignment="1">
      <alignment horizontal="center" vertical="center" wrapText="1"/>
      <protection/>
    </xf>
    <xf numFmtId="0" fontId="12" fillId="0" borderId="0" xfId="21" applyFont="1" applyBorder="1" applyAlignment="1">
      <alignment horizontal="center" vertical="center" wrapText="1"/>
      <protection/>
    </xf>
    <xf numFmtId="0" fontId="12" fillId="0" borderId="0" xfId="21" applyFont="1">
      <alignment/>
      <protection/>
    </xf>
    <xf numFmtId="0" fontId="8" fillId="0" borderId="0" xfId="21" applyFont="1" applyBorder="1" applyAlignment="1">
      <alignment horizontal="center" vertical="center" wrapText="1"/>
      <protection/>
    </xf>
    <xf numFmtId="0" fontId="6" fillId="0" borderId="28" xfId="21" applyFont="1" applyBorder="1" applyAlignment="1">
      <alignment horizontal="center" vertical="center" wrapText="1"/>
      <protection/>
    </xf>
    <xf numFmtId="0" fontId="6" fillId="0" borderId="0" xfId="21" applyFont="1" applyAlignment="1">
      <alignment horizontal="center" vertical="center" wrapText="1"/>
      <protection/>
    </xf>
    <xf numFmtId="0" fontId="6" fillId="0" borderId="28" xfId="21" applyFont="1" applyFill="1" applyBorder="1" applyAlignment="1">
      <alignment horizontal="center" vertical="center" wrapText="1"/>
      <protection/>
    </xf>
    <xf numFmtId="0" fontId="6" fillId="0" borderId="28" xfId="21" applyFont="1" applyFill="1" applyBorder="1" applyAlignment="1">
      <alignment horizontal="left" vertical="center" wrapText="1"/>
      <protection/>
    </xf>
    <xf numFmtId="3" fontId="15" fillId="0" borderId="28" xfId="21" applyNumberFormat="1" applyFont="1" applyBorder="1" applyAlignment="1">
      <alignment horizontal="center" vertical="center" wrapText="1"/>
      <protection/>
    </xf>
    <xf numFmtId="3" fontId="16" fillId="0" borderId="28" xfId="21" applyNumberFormat="1" applyFont="1" applyBorder="1" applyAlignment="1">
      <alignment horizontal="center" vertical="center" wrapText="1"/>
      <protection/>
    </xf>
    <xf numFmtId="3" fontId="6" fillId="0" borderId="28" xfId="21" applyNumberFormat="1" applyFont="1" applyBorder="1" applyAlignment="1">
      <alignment horizontal="center" vertical="center" wrapText="1"/>
      <protection/>
    </xf>
    <xf numFmtId="0" fontId="6" fillId="0" borderId="0" xfId="21" applyFont="1">
      <alignment/>
      <protection/>
    </xf>
    <xf numFmtId="0" fontId="6" fillId="0" borderId="28" xfId="21" applyFont="1" applyBorder="1" applyAlignment="1">
      <alignment horizontal="left" vertical="center" wrapText="1"/>
      <protection/>
    </xf>
    <xf numFmtId="3" fontId="17" fillId="0" borderId="28" xfId="21" applyNumberFormat="1" applyFont="1" applyBorder="1" applyAlignment="1">
      <alignment horizontal="center" vertical="center" wrapText="1"/>
      <protection/>
    </xf>
    <xf numFmtId="0" fontId="16" fillId="0" borderId="28" xfId="21" applyFont="1" applyBorder="1" applyAlignment="1">
      <alignment horizontal="center" vertical="center" wrapText="1"/>
      <protection/>
    </xf>
    <xf numFmtId="3" fontId="17" fillId="0" borderId="28" xfId="21" applyNumberFormat="1" applyFont="1" applyFill="1" applyBorder="1" applyAlignment="1">
      <alignment horizontal="center" vertical="center" wrapText="1"/>
      <protection/>
    </xf>
    <xf numFmtId="3" fontId="16" fillId="0" borderId="28" xfId="21" applyNumberFormat="1" applyFont="1" applyFill="1" applyBorder="1" applyAlignment="1">
      <alignment horizontal="center" vertical="center" wrapText="1"/>
      <protection/>
    </xf>
    <xf numFmtId="3" fontId="6" fillId="0" borderId="28" xfId="21" applyNumberFormat="1" applyFont="1" applyFill="1" applyBorder="1" applyAlignment="1">
      <alignment horizontal="center" vertical="center" wrapText="1"/>
      <protection/>
    </xf>
    <xf numFmtId="0" fontId="1" fillId="0" borderId="0" xfId="21" applyFont="1" applyAlignment="1">
      <alignment vertical="center"/>
      <protection/>
    </xf>
    <xf numFmtId="0" fontId="9" fillId="0" borderId="0" xfId="21">
      <alignment/>
      <protection/>
    </xf>
    <xf numFmtId="0" fontId="6" fillId="0" borderId="0" xfId="18" applyFont="1" applyBorder="1" applyAlignment="1">
      <alignment horizontal="center" vertical="center"/>
      <protection/>
    </xf>
    <xf numFmtId="0" fontId="6" fillId="0" borderId="0" xfId="18" applyFont="1" applyBorder="1" applyAlignment="1">
      <alignment horizontal="center" vertical="center" wrapText="1"/>
      <protection/>
    </xf>
    <xf numFmtId="3" fontId="6" fillId="0" borderId="0" xfId="18" applyNumberFormat="1" applyFont="1" applyBorder="1" applyAlignment="1">
      <alignment horizontal="center" vertical="center"/>
      <protection/>
    </xf>
    <xf numFmtId="3" fontId="6" fillId="0" borderId="0" xfId="18" applyNumberFormat="1" applyFont="1" applyBorder="1" applyAlignment="1">
      <alignment horizontal="left" vertical="center"/>
      <protection/>
    </xf>
    <xf numFmtId="0" fontId="19" fillId="0" borderId="0" xfId="18" applyFont="1" applyBorder="1" applyAlignment="1">
      <alignment horizontal="center" vertical="center"/>
      <protection/>
    </xf>
    <xf numFmtId="3" fontId="20" fillId="0" borderId="0" xfId="18" applyNumberFormat="1" applyFont="1" applyBorder="1" applyAlignment="1">
      <alignment horizontal="center" vertical="center"/>
      <protection/>
    </xf>
    <xf numFmtId="3" fontId="23" fillId="0" borderId="0" xfId="18" applyNumberFormat="1" applyFont="1" applyBorder="1" applyAlignment="1">
      <alignment horizontal="center" vertical="center"/>
      <protection/>
    </xf>
    <xf numFmtId="0" fontId="8" fillId="0" borderId="0" xfId="18" applyFont="1" applyBorder="1" applyAlignment="1">
      <alignment horizontal="center" vertical="center"/>
      <protection/>
    </xf>
    <xf numFmtId="0" fontId="8" fillId="0" borderId="0" xfId="18" applyFont="1" applyBorder="1" applyAlignment="1">
      <alignment horizontal="center" vertical="center" wrapText="1"/>
      <protection/>
    </xf>
    <xf numFmtId="0" fontId="8" fillId="0" borderId="31" xfId="18" applyFont="1" applyBorder="1" applyAlignment="1">
      <alignment horizontal="center" vertical="center" wrapText="1"/>
      <protection/>
    </xf>
    <xf numFmtId="0" fontId="8" fillId="0" borderId="40" xfId="19" applyFont="1" applyBorder="1" applyAlignment="1">
      <alignment horizontal="center" vertical="center" wrapText="1"/>
      <protection/>
    </xf>
    <xf numFmtId="0" fontId="8" fillId="0" borderId="41" xfId="18" applyFont="1" applyBorder="1" applyAlignment="1">
      <alignment horizontal="center" vertical="center" wrapText="1"/>
      <protection/>
    </xf>
    <xf numFmtId="0" fontId="24" fillId="0" borderId="0" xfId="18" applyFont="1" applyBorder="1" applyAlignment="1">
      <alignment horizontal="center" vertical="center"/>
      <protection/>
    </xf>
    <xf numFmtId="0" fontId="2" fillId="0" borderId="13" xfId="18" applyFont="1" applyBorder="1" applyAlignment="1">
      <alignment horizontal="center" vertical="center" wrapText="1"/>
      <protection/>
    </xf>
    <xf numFmtId="0" fontId="2" fillId="0" borderId="27" xfId="19" applyFont="1" applyBorder="1" applyAlignment="1">
      <alignment horizontal="center" vertical="center" wrapText="1"/>
      <protection/>
    </xf>
    <xf numFmtId="3" fontId="8" fillId="0" borderId="3" xfId="18" applyNumberFormat="1" applyFont="1" applyBorder="1" applyAlignment="1">
      <alignment horizontal="center" vertical="center" wrapText="1"/>
      <protection/>
    </xf>
    <xf numFmtId="3" fontId="8" fillId="0" borderId="15" xfId="18" applyNumberFormat="1" applyFont="1" applyBorder="1" applyAlignment="1">
      <alignment horizontal="center" vertical="center" wrapText="1"/>
      <protection/>
    </xf>
    <xf numFmtId="0" fontId="8" fillId="0" borderId="19" xfId="18" applyFont="1" applyBorder="1" applyAlignment="1">
      <alignment horizontal="center" vertical="center" wrapText="1"/>
      <protection/>
    </xf>
    <xf numFmtId="0" fontId="8" fillId="0" borderId="19" xfId="19" applyFont="1" applyBorder="1" applyAlignment="1">
      <alignment horizontal="center" vertical="center" wrapText="1"/>
      <protection/>
    </xf>
    <xf numFmtId="0" fontId="2" fillId="0" borderId="42" xfId="19" applyFont="1" applyBorder="1" applyAlignment="1">
      <alignment horizontal="center" vertical="center" wrapText="1"/>
      <protection/>
    </xf>
    <xf numFmtId="3" fontId="8" fillId="0" borderId="19" xfId="18" applyNumberFormat="1" applyFont="1" applyBorder="1" applyAlignment="1">
      <alignment horizontal="center" vertical="center" wrapText="1"/>
      <protection/>
    </xf>
    <xf numFmtId="0" fontId="24" fillId="0" borderId="0" xfId="18" applyFont="1" applyBorder="1" applyAlignment="1">
      <alignment horizontal="center" vertical="center" wrapText="1"/>
      <protection/>
    </xf>
    <xf numFmtId="0" fontId="6" fillId="0" borderId="21" xfId="18" applyFont="1" applyBorder="1" applyAlignment="1">
      <alignment horizontal="center" vertical="center" wrapText="1"/>
      <protection/>
    </xf>
    <xf numFmtId="0" fontId="6" fillId="0" borderId="17" xfId="18" applyFont="1" applyBorder="1" applyAlignment="1">
      <alignment horizontal="center" vertical="center" wrapText="1"/>
      <protection/>
    </xf>
    <xf numFmtId="0" fontId="6" fillId="0" borderId="25" xfId="18" applyFont="1" applyBorder="1" applyAlignment="1">
      <alignment horizontal="center" vertical="center" wrapText="1"/>
      <protection/>
    </xf>
    <xf numFmtId="0" fontId="6" fillId="0" borderId="5" xfId="18" applyFont="1" applyBorder="1" applyAlignment="1">
      <alignment horizontal="center" vertical="center" wrapText="1"/>
      <protection/>
    </xf>
    <xf numFmtId="0" fontId="6" fillId="0" borderId="7" xfId="18" applyFont="1" applyBorder="1" applyAlignment="1">
      <alignment horizontal="center" vertical="center" wrapText="1"/>
      <protection/>
    </xf>
    <xf numFmtId="0" fontId="6" fillId="0" borderId="9" xfId="18" applyFont="1" applyBorder="1" applyAlignment="1">
      <alignment horizontal="center" vertical="center" wrapText="1"/>
      <protection/>
    </xf>
    <xf numFmtId="0" fontId="6" fillId="0" borderId="6" xfId="18" applyFont="1" applyBorder="1" applyAlignment="1">
      <alignment horizontal="center" vertical="center" wrapText="1"/>
      <protection/>
    </xf>
    <xf numFmtId="0" fontId="19" fillId="0" borderId="0" xfId="18" applyFont="1" applyBorder="1" applyAlignment="1">
      <alignment horizontal="center" vertical="center" wrapText="1"/>
      <protection/>
    </xf>
    <xf numFmtId="4" fontId="6" fillId="0" borderId="3" xfId="18" applyNumberFormat="1" applyFont="1" applyBorder="1" applyAlignment="1">
      <alignment horizontal="center" vertical="center" wrapText="1"/>
      <protection/>
    </xf>
    <xf numFmtId="3" fontId="6" fillId="0" borderId="3" xfId="18" applyNumberFormat="1" applyFont="1" applyBorder="1" applyAlignment="1">
      <alignment horizontal="center" vertical="center" wrapText="1"/>
      <protection/>
    </xf>
    <xf numFmtId="3" fontId="6" fillId="0" borderId="15" xfId="18" applyNumberFormat="1" applyFont="1" applyBorder="1" applyAlignment="1">
      <alignment horizontal="center" vertical="center" wrapText="1"/>
      <protection/>
    </xf>
    <xf numFmtId="3" fontId="6" fillId="0" borderId="21" xfId="18" applyNumberFormat="1" applyFont="1" applyBorder="1" applyAlignment="1">
      <alignment horizontal="center" vertical="center" wrapText="1"/>
      <protection/>
    </xf>
    <xf numFmtId="3" fontId="6" fillId="0" borderId="17" xfId="18" applyNumberFormat="1" applyFont="1" applyBorder="1" applyAlignment="1">
      <alignment horizontal="center" vertical="center" wrapText="1"/>
      <protection/>
    </xf>
    <xf numFmtId="3" fontId="16" fillId="0" borderId="17" xfId="18" applyNumberFormat="1" applyFont="1" applyBorder="1" applyAlignment="1">
      <alignment horizontal="center" vertical="center" wrapText="1"/>
      <protection/>
    </xf>
    <xf numFmtId="3" fontId="6" fillId="0" borderId="43" xfId="19" applyNumberFormat="1" applyFont="1" applyBorder="1" applyAlignment="1">
      <alignment horizontal="center" vertical="center" wrapText="1"/>
      <protection/>
    </xf>
    <xf numFmtId="3" fontId="16" fillId="0" borderId="22" xfId="18" applyNumberFormat="1" applyFont="1" applyBorder="1" applyAlignment="1">
      <alignment horizontal="center" vertical="center" wrapText="1"/>
      <protection/>
    </xf>
    <xf numFmtId="3" fontId="16" fillId="0" borderId="44" xfId="18" applyNumberFormat="1" applyFont="1" applyBorder="1" applyAlignment="1">
      <alignment horizontal="center" vertical="center" wrapText="1"/>
      <protection/>
    </xf>
    <xf numFmtId="3" fontId="6" fillId="0" borderId="16" xfId="19" applyNumberFormat="1" applyFont="1" applyBorder="1" applyAlignment="1">
      <alignment horizontal="center" vertical="center" wrapText="1"/>
      <protection/>
    </xf>
    <xf numFmtId="3" fontId="6" fillId="0" borderId="3" xfId="19" applyNumberFormat="1" applyFont="1" applyBorder="1" applyAlignment="1">
      <alignment horizontal="center" vertical="center" wrapText="1"/>
      <protection/>
    </xf>
    <xf numFmtId="3" fontId="16" fillId="0" borderId="3" xfId="19" applyNumberFormat="1" applyFont="1" applyBorder="1" applyAlignment="1">
      <alignment horizontal="center" vertical="center" wrapText="1"/>
      <protection/>
    </xf>
    <xf numFmtId="3" fontId="6" fillId="0" borderId="4" xfId="19" applyNumberFormat="1" applyFont="1" applyBorder="1" applyAlignment="1">
      <alignment horizontal="center" vertical="center" wrapText="1"/>
      <protection/>
    </xf>
    <xf numFmtId="3" fontId="16" fillId="0" borderId="15" xfId="19" applyNumberFormat="1" applyFont="1" applyBorder="1" applyAlignment="1">
      <alignment horizontal="center" vertical="center" wrapText="1"/>
      <protection/>
    </xf>
    <xf numFmtId="3" fontId="16" fillId="0" borderId="26" xfId="19" applyNumberFormat="1" applyFont="1" applyBorder="1" applyAlignment="1">
      <alignment horizontal="center" vertical="center" wrapText="1"/>
      <protection/>
    </xf>
    <xf numFmtId="3" fontId="6" fillId="0" borderId="45" xfId="19" applyNumberFormat="1" applyFont="1" applyBorder="1" applyAlignment="1">
      <alignment horizontal="center" vertical="center" wrapText="1"/>
      <protection/>
    </xf>
    <xf numFmtId="3" fontId="6" fillId="0" borderId="46" xfId="19" applyNumberFormat="1" applyFont="1" applyBorder="1" applyAlignment="1">
      <alignment horizontal="center" vertical="center" wrapText="1"/>
      <protection/>
    </xf>
    <xf numFmtId="3" fontId="6" fillId="0" borderId="19" xfId="19" applyNumberFormat="1" applyFont="1" applyBorder="1" applyAlignment="1">
      <alignment horizontal="center" vertical="center" wrapText="1"/>
      <protection/>
    </xf>
    <xf numFmtId="3" fontId="6" fillId="0" borderId="20" xfId="19" applyNumberFormat="1" applyFont="1" applyBorder="1" applyAlignment="1">
      <alignment horizontal="center" vertical="center" wrapText="1"/>
      <protection/>
    </xf>
    <xf numFmtId="3" fontId="6" fillId="0" borderId="47" xfId="19" applyNumberFormat="1" applyFont="1" applyBorder="1" applyAlignment="1">
      <alignment horizontal="center" vertical="center" wrapText="1"/>
      <protection/>
    </xf>
    <xf numFmtId="3" fontId="6" fillId="0" borderId="15" xfId="19" applyNumberFormat="1" applyFont="1" applyBorder="1" applyAlignment="1">
      <alignment horizontal="center" vertical="center" wrapText="1"/>
      <protection/>
    </xf>
    <xf numFmtId="3" fontId="6" fillId="0" borderId="16" xfId="18" applyNumberFormat="1" applyFont="1" applyBorder="1" applyAlignment="1">
      <alignment horizontal="center" vertical="center" wrapText="1"/>
      <protection/>
    </xf>
    <xf numFmtId="3" fontId="16" fillId="0" borderId="3" xfId="18" applyNumberFormat="1" applyFont="1" applyBorder="1" applyAlignment="1">
      <alignment horizontal="center" vertical="center" wrapText="1"/>
      <protection/>
    </xf>
    <xf numFmtId="3" fontId="16" fillId="0" borderId="15" xfId="18" applyNumberFormat="1" applyFont="1" applyBorder="1" applyAlignment="1">
      <alignment horizontal="center" vertical="center" wrapText="1"/>
      <protection/>
    </xf>
    <xf numFmtId="3" fontId="16" fillId="0" borderId="26" xfId="18" applyNumberFormat="1" applyFont="1" applyBorder="1" applyAlignment="1">
      <alignment horizontal="center" vertical="center" wrapText="1"/>
      <protection/>
    </xf>
    <xf numFmtId="3" fontId="6" fillId="0" borderId="3" xfId="18" applyNumberFormat="1" applyFont="1" applyFill="1" applyBorder="1" applyAlignment="1">
      <alignment horizontal="center" vertical="center" wrapText="1"/>
      <protection/>
    </xf>
    <xf numFmtId="3" fontId="6" fillId="0" borderId="12" xfId="19" applyNumberFormat="1" applyFont="1" applyBorder="1" applyAlignment="1">
      <alignment horizontal="center" vertical="center" wrapText="1"/>
      <protection/>
    </xf>
    <xf numFmtId="3" fontId="16" fillId="0" borderId="26" xfId="19" applyNumberFormat="1" applyFont="1" applyFill="1" applyBorder="1" applyAlignment="1">
      <alignment horizontal="center" vertical="center" wrapText="1"/>
      <protection/>
    </xf>
    <xf numFmtId="3" fontId="16" fillId="0" borderId="15" xfId="19" applyNumberFormat="1" applyFont="1" applyFill="1" applyBorder="1" applyAlignment="1">
      <alignment horizontal="center" vertical="center" wrapText="1"/>
      <protection/>
    </xf>
    <xf numFmtId="3" fontId="8" fillId="0" borderId="44" xfId="18" applyNumberFormat="1" applyFont="1" applyBorder="1" applyAlignment="1">
      <alignment horizontal="center" vertical="center"/>
      <protection/>
    </xf>
    <xf numFmtId="3" fontId="8" fillId="0" borderId="12" xfId="19" applyNumberFormat="1" applyFont="1" applyBorder="1" applyAlignment="1">
      <alignment horizontal="center" vertical="center" wrapText="1"/>
      <protection/>
    </xf>
    <xf numFmtId="3" fontId="8" fillId="0" borderId="14" xfId="18" applyNumberFormat="1" applyFont="1" applyBorder="1" applyAlignment="1">
      <alignment horizontal="center" vertical="center"/>
      <protection/>
    </xf>
    <xf numFmtId="3" fontId="8" fillId="0" borderId="26" xfId="18" applyNumberFormat="1" applyFont="1" applyBorder="1" applyAlignment="1">
      <alignment horizontal="center" vertical="center"/>
      <protection/>
    </xf>
    <xf numFmtId="3" fontId="8" fillId="0" borderId="3" xfId="19" applyNumberFormat="1" applyFont="1" applyBorder="1" applyAlignment="1">
      <alignment horizontal="center" vertical="center" wrapText="1"/>
      <protection/>
    </xf>
    <xf numFmtId="3" fontId="8" fillId="0" borderId="15" xfId="18" applyNumberFormat="1" applyFont="1" applyBorder="1" applyAlignment="1">
      <alignment horizontal="center" vertical="center"/>
      <protection/>
    </xf>
    <xf numFmtId="3" fontId="8" fillId="0" borderId="45" xfId="19" applyNumberFormat="1" applyFont="1" applyBorder="1" applyAlignment="1">
      <alignment horizontal="center" vertical="center" wrapText="1"/>
      <protection/>
    </xf>
    <xf numFmtId="3" fontId="8" fillId="0" borderId="48" xfId="19" applyNumberFormat="1" applyFont="1" applyBorder="1" applyAlignment="1">
      <alignment horizontal="center" vertical="center"/>
      <protection/>
    </xf>
    <xf numFmtId="3" fontId="8" fillId="0" borderId="4" xfId="19" applyNumberFormat="1" applyFont="1" applyBorder="1" applyAlignment="1">
      <alignment horizontal="center" vertical="center"/>
      <protection/>
    </xf>
    <xf numFmtId="3" fontId="8" fillId="0" borderId="4" xfId="19" applyNumberFormat="1" applyFont="1" applyBorder="1" applyAlignment="1">
      <alignment horizontal="center" vertical="center" wrapText="1"/>
      <protection/>
    </xf>
    <xf numFmtId="3" fontId="8" fillId="0" borderId="49" xfId="19" applyNumberFormat="1" applyFont="1" applyBorder="1" applyAlignment="1">
      <alignment horizontal="center" vertical="center"/>
      <protection/>
    </xf>
    <xf numFmtId="3" fontId="8" fillId="0" borderId="50" xfId="19" applyNumberFormat="1" applyFont="1" applyBorder="1" applyAlignment="1">
      <alignment horizontal="center" vertical="center"/>
      <protection/>
    </xf>
    <xf numFmtId="3" fontId="8" fillId="0" borderId="45" xfId="19" applyNumberFormat="1" applyFont="1" applyBorder="1" applyAlignment="1">
      <alignment horizontal="center" vertical="center"/>
      <protection/>
    </xf>
    <xf numFmtId="3" fontId="19" fillId="0" borderId="0" xfId="18" applyNumberFormat="1" applyFont="1" applyBorder="1" applyAlignment="1">
      <alignment horizontal="center" vertical="center"/>
      <protection/>
    </xf>
    <xf numFmtId="0" fontId="8" fillId="0" borderId="13" xfId="19" applyFont="1" applyBorder="1" applyAlignment="1">
      <alignment horizontal="center" vertical="center" wrapText="1"/>
      <protection/>
    </xf>
    <xf numFmtId="3" fontId="8" fillId="0" borderId="10" xfId="19" applyNumberFormat="1" applyFont="1" applyBorder="1" applyAlignment="1">
      <alignment horizontal="center" vertical="center"/>
      <protection/>
    </xf>
    <xf numFmtId="3" fontId="8" fillId="0" borderId="12" xfId="19" applyNumberFormat="1" applyFont="1" applyBorder="1" applyAlignment="1">
      <alignment horizontal="center" vertical="center"/>
      <protection/>
    </xf>
    <xf numFmtId="3" fontId="8" fillId="0" borderId="14" xfId="19" applyNumberFormat="1" applyFont="1" applyBorder="1" applyAlignment="1">
      <alignment horizontal="center" vertical="center"/>
      <protection/>
    </xf>
    <xf numFmtId="3" fontId="8" fillId="0" borderId="11" xfId="19" applyNumberFormat="1" applyFont="1" applyBorder="1" applyAlignment="1">
      <alignment horizontal="center" vertical="center"/>
      <protection/>
    </xf>
    <xf numFmtId="0" fontId="8" fillId="0" borderId="42" xfId="19" applyFont="1" applyBorder="1" applyAlignment="1">
      <alignment horizontal="center" vertical="center" wrapText="1"/>
      <protection/>
    </xf>
    <xf numFmtId="3" fontId="8" fillId="0" borderId="19" xfId="19" applyNumberFormat="1" applyFont="1" applyBorder="1" applyAlignment="1">
      <alignment horizontal="center" vertical="center" wrapText="1"/>
      <protection/>
    </xf>
    <xf numFmtId="3" fontId="8" fillId="0" borderId="46" xfId="19" applyNumberFormat="1" applyFont="1" applyBorder="1" applyAlignment="1">
      <alignment horizontal="center" vertical="center"/>
      <protection/>
    </xf>
    <xf numFmtId="3" fontId="8" fillId="0" borderId="19" xfId="19" applyNumberFormat="1" applyFont="1" applyBorder="1" applyAlignment="1">
      <alignment horizontal="center" vertical="center"/>
      <protection/>
    </xf>
    <xf numFmtId="3" fontId="8" fillId="0" borderId="20" xfId="19" applyNumberFormat="1" applyFont="1" applyBorder="1" applyAlignment="1">
      <alignment horizontal="center" vertical="center"/>
      <protection/>
    </xf>
    <xf numFmtId="3" fontId="8" fillId="0" borderId="47" xfId="19" applyNumberFormat="1" applyFont="1" applyBorder="1" applyAlignment="1">
      <alignment horizontal="center" vertical="center"/>
      <protection/>
    </xf>
    <xf numFmtId="4" fontId="8" fillId="0" borderId="0" xfId="18" applyNumberFormat="1" applyFont="1" applyBorder="1" applyAlignment="1">
      <alignment horizontal="center" vertical="center"/>
      <protection/>
    </xf>
    <xf numFmtId="49" fontId="6" fillId="0" borderId="0" xfId="18" applyNumberFormat="1" applyFont="1" applyBorder="1" applyAlignment="1">
      <alignment horizontal="center" vertical="center"/>
      <protection/>
    </xf>
    <xf numFmtId="4" fontId="6" fillId="0" borderId="0" xfId="18" applyNumberFormat="1" applyFont="1" applyBorder="1" applyAlignment="1">
      <alignment horizontal="center" vertical="center"/>
      <protection/>
    </xf>
    <xf numFmtId="0" fontId="6" fillId="0" borderId="0" xfId="19" applyFont="1" applyBorder="1" applyAlignment="1">
      <alignment horizontal="center" vertical="center"/>
      <protection/>
    </xf>
    <xf numFmtId="3" fontId="6" fillId="0" borderId="0" xfId="19" applyNumberFormat="1" applyFont="1" applyBorder="1" applyAlignment="1">
      <alignment horizontal="center" vertical="center"/>
      <protection/>
    </xf>
    <xf numFmtId="0" fontId="25" fillId="0" borderId="0" xfId="18" applyFont="1" applyBorder="1" applyAlignment="1">
      <alignment horizontal="center" vertical="center"/>
      <protection/>
    </xf>
    <xf numFmtId="0" fontId="19" fillId="0" borderId="0" xfId="18" applyFont="1" applyBorder="1" applyAlignment="1">
      <alignment horizontal="center" vertical="center" wrapText="1"/>
      <protection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0" borderId="27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/>
    </xf>
    <xf numFmtId="0" fontId="3" fillId="0" borderId="49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171" fontId="0" fillId="0" borderId="0" xfId="0" applyNumberFormat="1" applyFill="1" applyAlignment="1">
      <alignment/>
    </xf>
    <xf numFmtId="0" fontId="0" fillId="0" borderId="4" xfId="0" applyFont="1" applyFill="1" applyBorder="1" applyAlignment="1">
      <alignment/>
    </xf>
    <xf numFmtId="0" fontId="2" fillId="0" borderId="4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171" fontId="2" fillId="0" borderId="27" xfId="0" applyNumberFormat="1" applyFont="1" applyFill="1" applyBorder="1" applyAlignment="1">
      <alignment horizontal="right" vertical="center"/>
    </xf>
    <xf numFmtId="171" fontId="2" fillId="0" borderId="3" xfId="0" applyNumberFormat="1" applyFont="1" applyFill="1" applyBorder="1" applyAlignment="1">
      <alignment horizontal="right" vertical="center"/>
    </xf>
    <xf numFmtId="171" fontId="26" fillId="0" borderId="0" xfId="0" applyNumberFormat="1" applyFont="1" applyFill="1" applyAlignment="1">
      <alignment/>
    </xf>
    <xf numFmtId="164" fontId="26" fillId="0" borderId="0" xfId="0" applyNumberFormat="1" applyFont="1" applyFill="1" applyAlignment="1">
      <alignment/>
    </xf>
    <xf numFmtId="0" fontId="2" fillId="0" borderId="43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171" fontId="26" fillId="0" borderId="0" xfId="0" applyNumberFormat="1" applyFont="1" applyFill="1" applyBorder="1" applyAlignment="1">
      <alignment/>
    </xf>
    <xf numFmtId="164" fontId="26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2" fillId="0" borderId="17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left" vertical="center"/>
    </xf>
    <xf numFmtId="171" fontId="26" fillId="0" borderId="23" xfId="0" applyNumberFormat="1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27" fillId="0" borderId="0" xfId="0" applyFont="1" applyFill="1" applyAlignment="1">
      <alignment/>
    </xf>
    <xf numFmtId="0" fontId="1" fillId="0" borderId="43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171" fontId="2" fillId="0" borderId="25" xfId="0" applyNumberFormat="1" applyFont="1" applyFill="1" applyBorder="1" applyAlignment="1">
      <alignment horizontal="right" vertical="center"/>
    </xf>
    <xf numFmtId="171" fontId="2" fillId="0" borderId="17" xfId="0" applyNumberFormat="1" applyFont="1" applyFill="1" applyBorder="1" applyAlignment="1">
      <alignment horizontal="right" vertical="center"/>
    </xf>
    <xf numFmtId="0" fontId="1" fillId="0" borderId="4" xfId="0" applyFont="1" applyFill="1" applyBorder="1" applyAlignment="1">
      <alignment horizontal="center" vertical="center"/>
    </xf>
    <xf numFmtId="171" fontId="7" fillId="0" borderId="25" xfId="0" applyNumberFormat="1" applyFont="1" applyFill="1" applyBorder="1" applyAlignment="1">
      <alignment horizontal="right" vertical="center"/>
    </xf>
    <xf numFmtId="171" fontId="1" fillId="0" borderId="17" xfId="0" applyNumberFormat="1" applyFont="1" applyFill="1" applyBorder="1" applyAlignment="1">
      <alignment horizontal="right" vertical="center"/>
    </xf>
    <xf numFmtId="0" fontId="0" fillId="0" borderId="43" xfId="0" applyFont="1" applyFill="1" applyBorder="1" applyAlignment="1">
      <alignment/>
    </xf>
    <xf numFmtId="0" fontId="1" fillId="0" borderId="43" xfId="0" applyFont="1" applyFill="1" applyBorder="1" applyAlignment="1">
      <alignment/>
    </xf>
    <xf numFmtId="171" fontId="7" fillId="0" borderId="27" xfId="0" applyNumberFormat="1" applyFont="1" applyFill="1" applyBorder="1" applyAlignment="1">
      <alignment horizontal="right" vertical="center"/>
    </xf>
    <xf numFmtId="0" fontId="1" fillId="0" borderId="17" xfId="0" applyFont="1" applyFill="1" applyBorder="1" applyAlignment="1">
      <alignment/>
    </xf>
    <xf numFmtId="0" fontId="1" fillId="0" borderId="17" xfId="0" applyFont="1" applyFill="1" applyBorder="1" applyAlignment="1">
      <alignment/>
    </xf>
    <xf numFmtId="171" fontId="1" fillId="0" borderId="27" xfId="0" applyNumberFormat="1" applyFont="1" applyFill="1" applyBorder="1" applyAlignment="1">
      <alignment horizontal="right" vertical="center"/>
    </xf>
    <xf numFmtId="171" fontId="1" fillId="0" borderId="3" xfId="0" applyNumberFormat="1" applyFont="1" applyFill="1" applyBorder="1" applyAlignment="1">
      <alignment horizontal="right" vertical="center"/>
    </xf>
    <xf numFmtId="0" fontId="0" fillId="0" borderId="3" xfId="0" applyFont="1" applyFill="1" applyBorder="1" applyAlignment="1">
      <alignment/>
    </xf>
    <xf numFmtId="171" fontId="3" fillId="0" borderId="27" xfId="0" applyNumberFormat="1" applyFont="1" applyFill="1" applyBorder="1" applyAlignment="1">
      <alignment horizontal="right" vertical="center"/>
    </xf>
    <xf numFmtId="171" fontId="1" fillId="0" borderId="23" xfId="0" applyNumberFormat="1" applyFont="1" applyFill="1" applyBorder="1" applyAlignment="1">
      <alignment horizontal="right" vertical="center"/>
    </xf>
    <xf numFmtId="171" fontId="1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/>
    </xf>
    <xf numFmtId="0" fontId="2" fillId="0" borderId="43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/>
    </xf>
    <xf numFmtId="0" fontId="2" fillId="0" borderId="25" xfId="0" applyFont="1" applyFill="1" applyBorder="1" applyAlignment="1">
      <alignment horizontal="center" vertical="center"/>
    </xf>
    <xf numFmtId="171" fontId="3" fillId="0" borderId="25" xfId="0" applyNumberFormat="1" applyFont="1" applyFill="1" applyBorder="1" applyAlignment="1">
      <alignment horizontal="right" vertical="center"/>
    </xf>
    <xf numFmtId="0" fontId="2" fillId="0" borderId="43" xfId="0" applyFont="1" applyFill="1" applyBorder="1" applyAlignment="1">
      <alignment/>
    </xf>
    <xf numFmtId="0" fontId="2" fillId="0" borderId="27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0" fontId="28" fillId="0" borderId="0" xfId="0" applyFont="1" applyFill="1" applyAlignment="1">
      <alignment horizontal="center" vertical="center" wrapText="1"/>
    </xf>
    <xf numFmtId="0" fontId="28" fillId="0" borderId="0" xfId="0" applyFont="1" applyFill="1" applyAlignment="1">
      <alignment horizontal="left" vertical="center" wrapText="1"/>
    </xf>
    <xf numFmtId="0" fontId="28" fillId="0" borderId="0" xfId="0" applyFont="1" applyFill="1" applyBorder="1" applyAlignment="1">
      <alignment horizontal="center" vertical="center" wrapText="1"/>
    </xf>
    <xf numFmtId="0" fontId="17" fillId="0" borderId="0" xfId="0" applyFont="1" applyFill="1" applyAlignment="1">
      <alignment horizontal="left" vertical="center" wrapText="1"/>
    </xf>
    <xf numFmtId="0" fontId="28" fillId="0" borderId="28" xfId="0" applyFont="1" applyFill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center" vertical="center" wrapText="1"/>
    </xf>
    <xf numFmtId="3" fontId="18" fillId="0" borderId="12" xfId="0" applyNumberFormat="1" applyFont="1" applyFill="1" applyBorder="1" applyAlignment="1">
      <alignment horizontal="right" vertical="center" wrapText="1"/>
    </xf>
    <xf numFmtId="3" fontId="18" fillId="0" borderId="14" xfId="0" applyNumberFormat="1" applyFont="1" applyFill="1" applyBorder="1" applyAlignment="1">
      <alignment horizontal="right" vertical="center" wrapText="1"/>
    </xf>
    <xf numFmtId="4" fontId="30" fillId="0" borderId="0" xfId="0" applyNumberFormat="1" applyFont="1" applyFill="1" applyBorder="1" applyAlignment="1">
      <alignment horizontal="right" vertical="center" wrapText="1"/>
    </xf>
    <xf numFmtId="0" fontId="30" fillId="0" borderId="0" xfId="0" applyFont="1" applyFill="1" applyBorder="1" applyAlignment="1">
      <alignment horizontal="center" vertical="center" wrapText="1"/>
    </xf>
    <xf numFmtId="0" fontId="30" fillId="0" borderId="0" xfId="0" applyFont="1" applyFill="1" applyAlignment="1">
      <alignment horizontal="center" vertical="center" wrapText="1"/>
    </xf>
    <xf numFmtId="0" fontId="18" fillId="0" borderId="3" xfId="0" applyFont="1" applyFill="1" applyBorder="1" applyAlignment="1">
      <alignment horizontal="center" vertical="center" wrapText="1"/>
    </xf>
    <xf numFmtId="3" fontId="18" fillId="0" borderId="3" xfId="0" applyNumberFormat="1" applyFont="1" applyFill="1" applyBorder="1" applyAlignment="1">
      <alignment horizontal="right" vertical="center" wrapText="1"/>
    </xf>
    <xf numFmtId="3" fontId="18" fillId="0" borderId="15" xfId="0" applyNumberFormat="1" applyFont="1" applyFill="1" applyBorder="1" applyAlignment="1">
      <alignment horizontal="right" vertical="center" wrapText="1"/>
    </xf>
    <xf numFmtId="0" fontId="28" fillId="0" borderId="3" xfId="0" applyFont="1" applyFill="1" applyBorder="1" applyAlignment="1">
      <alignment horizontal="center" vertical="center" wrapText="1"/>
    </xf>
    <xf numFmtId="3" fontId="31" fillId="0" borderId="3" xfId="0" applyNumberFormat="1" applyFont="1" applyFill="1" applyBorder="1" applyAlignment="1">
      <alignment horizontal="right" vertical="center" wrapText="1"/>
    </xf>
    <xf numFmtId="3" fontId="28" fillId="0" borderId="15" xfId="0" applyNumberFormat="1" applyFont="1" applyFill="1" applyBorder="1" applyAlignment="1">
      <alignment horizontal="right" vertical="center" wrapText="1"/>
    </xf>
    <xf numFmtId="4" fontId="28" fillId="0" borderId="0" xfId="0" applyNumberFormat="1" applyFont="1" applyFill="1" applyBorder="1" applyAlignment="1">
      <alignment horizontal="right" vertical="center" wrapText="1"/>
    </xf>
    <xf numFmtId="3" fontId="28" fillId="0" borderId="3" xfId="0" applyNumberFormat="1" applyFont="1" applyFill="1" applyBorder="1" applyAlignment="1">
      <alignment horizontal="right" vertical="center" wrapText="1"/>
    </xf>
    <xf numFmtId="0" fontId="28" fillId="0" borderId="19" xfId="0" applyFont="1" applyFill="1" applyBorder="1" applyAlignment="1">
      <alignment horizontal="center" vertical="center" wrapText="1"/>
    </xf>
    <xf numFmtId="3" fontId="28" fillId="0" borderId="19" xfId="0" applyNumberFormat="1" applyFont="1" applyFill="1" applyBorder="1" applyAlignment="1">
      <alignment horizontal="right" vertical="center" wrapText="1"/>
    </xf>
    <xf numFmtId="3" fontId="28" fillId="0" borderId="20" xfId="0" applyNumberFormat="1" applyFont="1" applyFill="1" applyBorder="1" applyAlignment="1">
      <alignment horizontal="right" vertical="center" wrapText="1"/>
    </xf>
    <xf numFmtId="0" fontId="32" fillId="0" borderId="51" xfId="0" applyFont="1" applyFill="1" applyBorder="1" applyAlignment="1">
      <alignment horizontal="center" vertical="center" wrapText="1"/>
    </xf>
    <xf numFmtId="3" fontId="33" fillId="0" borderId="51" xfId="0" applyNumberFormat="1" applyFont="1" applyFill="1" applyBorder="1" applyAlignment="1">
      <alignment horizontal="right" vertical="center" wrapText="1"/>
    </xf>
    <xf numFmtId="3" fontId="34" fillId="0" borderId="52" xfId="0" applyNumberFormat="1" applyFont="1" applyFill="1" applyBorder="1" applyAlignment="1">
      <alignment horizontal="right" vertical="center" wrapText="1"/>
    </xf>
    <xf numFmtId="4" fontId="35" fillId="0" borderId="0" xfId="0" applyNumberFormat="1" applyFont="1" applyFill="1" applyAlignment="1">
      <alignment horizontal="right" vertical="center" wrapText="1"/>
    </xf>
    <xf numFmtId="4" fontId="35" fillId="0" borderId="0" xfId="0" applyNumberFormat="1" applyFont="1" applyFill="1" applyBorder="1" applyAlignment="1">
      <alignment horizontal="right" vertical="center" wrapText="1"/>
    </xf>
    <xf numFmtId="0" fontId="35" fillId="0" borderId="0" xfId="0" applyFont="1" applyFill="1" applyBorder="1" applyAlignment="1">
      <alignment horizontal="center" vertical="center" wrapText="1"/>
    </xf>
    <xf numFmtId="0" fontId="35" fillId="0" borderId="0" xfId="0" applyFont="1" applyFill="1" applyAlignment="1">
      <alignment horizontal="center" vertical="center" wrapText="1"/>
    </xf>
    <xf numFmtId="0" fontId="32" fillId="0" borderId="28" xfId="0" applyFont="1" applyFill="1" applyBorder="1" applyAlignment="1">
      <alignment horizontal="center" vertical="center" wrapText="1"/>
    </xf>
    <xf numFmtId="3" fontId="33" fillId="0" borderId="28" xfId="0" applyNumberFormat="1" applyFont="1" applyFill="1" applyBorder="1" applyAlignment="1">
      <alignment horizontal="right" vertical="center" wrapText="1"/>
    </xf>
    <xf numFmtId="3" fontId="34" fillId="0" borderId="28" xfId="0" applyNumberFormat="1" applyFont="1" applyFill="1" applyBorder="1" applyAlignment="1">
      <alignment horizontal="right" vertical="center" wrapText="1"/>
    </xf>
    <xf numFmtId="4" fontId="32" fillId="0" borderId="0" xfId="0" applyNumberFormat="1" applyFont="1" applyFill="1" applyAlignment="1">
      <alignment horizontal="right" vertical="center" wrapText="1"/>
    </xf>
    <xf numFmtId="4" fontId="32" fillId="0" borderId="0" xfId="0" applyNumberFormat="1" applyFont="1" applyFill="1" applyBorder="1" applyAlignment="1">
      <alignment horizontal="right" vertical="center" wrapText="1"/>
    </xf>
    <xf numFmtId="0" fontId="32" fillId="0" borderId="0" xfId="0" applyFont="1" applyFill="1" applyBorder="1" applyAlignment="1">
      <alignment horizontal="center" vertical="center" wrapText="1"/>
    </xf>
    <xf numFmtId="0" fontId="32" fillId="0" borderId="0" xfId="0" applyFont="1" applyFill="1" applyAlignment="1">
      <alignment horizontal="center" vertical="center" wrapText="1"/>
    </xf>
    <xf numFmtId="3" fontId="28" fillId="0" borderId="0" xfId="0" applyNumberFormat="1" applyFont="1" applyFill="1" applyAlignment="1">
      <alignment horizontal="right" vertical="center" wrapText="1"/>
    </xf>
    <xf numFmtId="4" fontId="28" fillId="0" borderId="0" xfId="0" applyNumberFormat="1" applyFont="1" applyFill="1" applyAlignment="1">
      <alignment horizontal="right" vertical="center" wrapText="1"/>
    </xf>
    <xf numFmtId="3" fontId="18" fillId="0" borderId="0" xfId="0" applyNumberFormat="1" applyFont="1" applyFill="1" applyBorder="1" applyAlignment="1">
      <alignment horizontal="right" vertical="center" wrapText="1"/>
    </xf>
    <xf numFmtId="3" fontId="28" fillId="0" borderId="0" xfId="0" applyNumberFormat="1" applyFont="1" applyFill="1" applyBorder="1" applyAlignment="1">
      <alignment horizontal="right" vertical="center" wrapText="1"/>
    </xf>
    <xf numFmtId="3" fontId="32" fillId="0" borderId="0" xfId="0" applyNumberFormat="1" applyFont="1" applyFill="1" applyAlignment="1">
      <alignment horizontal="right" vertical="center" wrapText="1"/>
    </xf>
    <xf numFmtId="0" fontId="6" fillId="0" borderId="0" xfId="20" applyFont="1" applyAlignment="1">
      <alignment horizontal="left" vertical="top" wrapText="1"/>
      <protection/>
    </xf>
    <xf numFmtId="0" fontId="1" fillId="0" borderId="0" xfId="20" applyFont="1" applyAlignment="1">
      <alignment horizontal="left"/>
      <protection/>
    </xf>
    <xf numFmtId="0" fontId="1" fillId="0" borderId="4" xfId="0" applyFont="1" applyFill="1" applyBorder="1" applyAlignment="1">
      <alignment horizontal="left" wrapText="1"/>
    </xf>
    <xf numFmtId="0" fontId="1" fillId="2" borderId="43" xfId="0" applyFont="1" applyFill="1" applyBorder="1" applyAlignment="1">
      <alignment horizontal="left" wrapText="1"/>
    </xf>
    <xf numFmtId="0" fontId="1" fillId="2" borderId="17" xfId="0" applyFont="1" applyFill="1" applyBorder="1" applyAlignment="1">
      <alignment horizontal="left" wrapText="1"/>
    </xf>
    <xf numFmtId="0" fontId="2" fillId="0" borderId="3" xfId="0" applyFont="1" applyFill="1" applyBorder="1" applyAlignment="1">
      <alignment horizontal="left"/>
    </xf>
    <xf numFmtId="0" fontId="2" fillId="0" borderId="3" xfId="0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center" wrapText="1"/>
    </xf>
    <xf numFmtId="0" fontId="1" fillId="0" borderId="43" xfId="0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 wrapText="1"/>
    </xf>
    <xf numFmtId="0" fontId="2" fillId="0" borderId="17" xfId="0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horizontal="center" wrapText="1"/>
    </xf>
    <xf numFmtId="0" fontId="2" fillId="0" borderId="43" xfId="0" applyFont="1" applyFill="1" applyBorder="1" applyAlignment="1">
      <alignment horizontal="center" wrapText="1"/>
    </xf>
    <xf numFmtId="0" fontId="2" fillId="0" borderId="17" xfId="0" applyFont="1" applyFill="1" applyBorder="1" applyAlignment="1">
      <alignment horizontal="center" wrapText="1"/>
    </xf>
    <xf numFmtId="0" fontId="2" fillId="0" borderId="4" xfId="0" applyFont="1" applyFill="1" applyBorder="1" applyAlignment="1">
      <alignment horizontal="center"/>
    </xf>
    <xf numFmtId="0" fontId="2" fillId="0" borderId="43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wrapText="1"/>
    </xf>
    <xf numFmtId="0" fontId="1" fillId="2" borderId="43" xfId="0" applyFont="1" applyFill="1" applyBorder="1" applyAlignment="1">
      <alignment horizontal="center" wrapText="1"/>
    </xf>
    <xf numFmtId="0" fontId="1" fillId="2" borderId="17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left" wrapText="1"/>
    </xf>
    <xf numFmtId="0" fontId="2" fillId="0" borderId="43" xfId="0" applyFont="1" applyFill="1" applyBorder="1" applyAlignment="1">
      <alignment horizontal="left" wrapText="1"/>
    </xf>
    <xf numFmtId="0" fontId="2" fillId="0" borderId="17" xfId="0" applyFont="1" applyFill="1" applyBorder="1" applyAlignment="1">
      <alignment horizontal="left" wrapText="1"/>
    </xf>
    <xf numFmtId="0" fontId="2" fillId="0" borderId="4" xfId="0" applyFont="1" applyFill="1" applyBorder="1" applyAlignment="1">
      <alignment horizontal="center" vertical="top" wrapText="1"/>
    </xf>
    <xf numFmtId="0" fontId="2" fillId="0" borderId="43" xfId="0" applyFont="1" applyFill="1" applyBorder="1" applyAlignment="1">
      <alignment horizontal="center" vertical="top" wrapText="1"/>
    </xf>
    <xf numFmtId="0" fontId="2" fillId="0" borderId="53" xfId="20" applyFont="1" applyFill="1" applyBorder="1" applyAlignment="1">
      <alignment horizontal="center" vertical="center"/>
      <protection/>
    </xf>
    <xf numFmtId="0" fontId="2" fillId="0" borderId="54" xfId="20" applyFont="1" applyFill="1" applyBorder="1" applyAlignment="1">
      <alignment horizontal="center" vertical="center"/>
      <protection/>
    </xf>
    <xf numFmtId="0" fontId="8" fillId="0" borderId="27" xfId="0" applyFont="1" applyFill="1" applyBorder="1" applyAlignment="1">
      <alignment horizontal="left" wrapText="1"/>
    </xf>
    <xf numFmtId="0" fontId="8" fillId="0" borderId="1" xfId="0" applyFont="1" applyFill="1" applyBorder="1" applyAlignment="1">
      <alignment horizontal="left" wrapText="1"/>
    </xf>
    <xf numFmtId="0" fontId="8" fillId="0" borderId="26" xfId="0" applyFont="1" applyFill="1" applyBorder="1" applyAlignment="1">
      <alignment horizontal="left" wrapText="1"/>
    </xf>
    <xf numFmtId="0" fontId="2" fillId="0" borderId="49" xfId="0" applyFont="1" applyFill="1" applyBorder="1" applyAlignment="1">
      <alignment horizontal="center" wrapText="1"/>
    </xf>
    <xf numFmtId="0" fontId="2" fillId="0" borderId="48" xfId="0" applyFont="1" applyFill="1" applyBorder="1" applyAlignment="1">
      <alignment horizontal="center" wrapText="1"/>
    </xf>
    <xf numFmtId="0" fontId="2" fillId="0" borderId="23" xfId="0" applyFont="1" applyFill="1" applyBorder="1" applyAlignment="1">
      <alignment horizontal="center" wrapText="1"/>
    </xf>
    <xf numFmtId="0" fontId="2" fillId="0" borderId="24" xfId="0" applyFont="1" applyFill="1" applyBorder="1" applyAlignment="1">
      <alignment horizontal="center" wrapText="1"/>
    </xf>
    <xf numFmtId="0" fontId="2" fillId="0" borderId="25" xfId="0" applyFont="1" applyFill="1" applyBorder="1" applyAlignment="1">
      <alignment horizontal="center" wrapText="1"/>
    </xf>
    <xf numFmtId="0" fontId="2" fillId="0" borderId="44" xfId="0" applyFont="1" applyFill="1" applyBorder="1" applyAlignment="1">
      <alignment horizontal="center" wrapText="1"/>
    </xf>
    <xf numFmtId="0" fontId="2" fillId="0" borderId="4" xfId="0" applyFont="1" applyFill="1" applyBorder="1" applyAlignment="1">
      <alignment horizontal="left" wrapText="1"/>
    </xf>
    <xf numFmtId="0" fontId="8" fillId="0" borderId="55" xfId="20" applyFont="1" applyFill="1" applyBorder="1" applyAlignment="1">
      <alignment horizontal="center" vertical="center"/>
      <protection/>
    </xf>
    <xf numFmtId="0" fontId="18" fillId="0" borderId="31" xfId="20" applyFont="1" applyFill="1" applyBorder="1" applyAlignment="1">
      <alignment horizontal="center" vertical="center" wrapText="1"/>
      <protection/>
    </xf>
    <xf numFmtId="0" fontId="18" fillId="0" borderId="51" xfId="20" applyFont="1" applyFill="1" applyBorder="1" applyAlignment="1">
      <alignment horizontal="center" vertical="center" wrapText="1"/>
      <protection/>
    </xf>
    <xf numFmtId="0" fontId="2" fillId="0" borderId="56" xfId="20" applyFont="1" applyFill="1" applyBorder="1" applyAlignment="1">
      <alignment horizontal="center" vertical="center"/>
      <protection/>
    </xf>
    <xf numFmtId="3" fontId="1" fillId="0" borderId="0" xfId="20" applyNumberFormat="1" applyFont="1" applyAlignment="1">
      <alignment horizontal="left"/>
      <protection/>
    </xf>
    <xf numFmtId="0" fontId="2" fillId="0" borderId="32" xfId="20" applyFont="1" applyFill="1" applyBorder="1" applyAlignment="1">
      <alignment horizontal="center" vertical="center"/>
      <protection/>
    </xf>
    <xf numFmtId="0" fontId="2" fillId="0" borderId="51" xfId="20" applyFont="1" applyFill="1" applyBorder="1" applyAlignment="1">
      <alignment horizontal="center" vertical="center"/>
      <protection/>
    </xf>
    <xf numFmtId="0" fontId="2" fillId="0" borderId="31" xfId="20" applyFont="1" applyFill="1" applyBorder="1" applyAlignment="1">
      <alignment horizontal="center" vertical="center"/>
      <protection/>
    </xf>
    <xf numFmtId="0" fontId="8" fillId="0" borderId="29" xfId="20" applyFont="1" applyFill="1" applyBorder="1" applyAlignment="1">
      <alignment horizontal="center" vertical="center"/>
      <protection/>
    </xf>
    <xf numFmtId="0" fontId="8" fillId="0" borderId="57" xfId="20" applyFont="1" applyFill="1" applyBorder="1" applyAlignment="1">
      <alignment horizontal="center" vertical="center"/>
      <protection/>
    </xf>
    <xf numFmtId="0" fontId="2" fillId="0" borderId="58" xfId="20" applyFont="1" applyBorder="1" applyAlignment="1">
      <alignment horizontal="center" vertical="center" wrapText="1"/>
      <protection/>
    </xf>
    <xf numFmtId="0" fontId="2" fillId="0" borderId="23" xfId="20" applyFont="1" applyBorder="1" applyAlignment="1">
      <alignment horizontal="center" vertical="center" wrapText="1"/>
      <protection/>
    </xf>
    <xf numFmtId="0" fontId="2" fillId="0" borderId="59" xfId="20" applyFont="1" applyBorder="1" applyAlignment="1">
      <alignment horizontal="center" vertical="center" wrapText="1"/>
      <protection/>
    </xf>
    <xf numFmtId="43" fontId="2" fillId="0" borderId="29" xfId="15" applyFont="1" applyBorder="1" applyAlignment="1">
      <alignment horizontal="center" vertical="center" wrapText="1"/>
    </xf>
    <xf numFmtId="43" fontId="2" fillId="0" borderId="57" xfId="15" applyFont="1" applyBorder="1" applyAlignment="1">
      <alignment horizontal="center" vertical="center" wrapText="1"/>
    </xf>
    <xf numFmtId="43" fontId="2" fillId="0" borderId="55" xfId="15" applyFont="1" applyBorder="1" applyAlignment="1">
      <alignment horizontal="center" vertical="center" wrapText="1"/>
    </xf>
    <xf numFmtId="0" fontId="2" fillId="0" borderId="31" xfId="20" applyFont="1" applyBorder="1" applyAlignment="1">
      <alignment horizontal="center" vertical="center" wrapText="1"/>
      <protection/>
    </xf>
    <xf numFmtId="0" fontId="2" fillId="0" borderId="51" xfId="20" applyFont="1" applyBorder="1" applyAlignment="1">
      <alignment horizontal="center" vertical="center" wrapText="1"/>
      <protection/>
    </xf>
    <xf numFmtId="0" fontId="2" fillId="0" borderId="41" xfId="20" applyFont="1" applyBorder="1" applyAlignment="1">
      <alignment horizontal="center" vertical="center" wrapText="1"/>
      <protection/>
    </xf>
    <xf numFmtId="0" fontId="2" fillId="0" borderId="54" xfId="20" applyFont="1" applyBorder="1" applyAlignment="1">
      <alignment horizontal="center" vertical="center" wrapText="1"/>
      <protection/>
    </xf>
    <xf numFmtId="0" fontId="13" fillId="0" borderId="0" xfId="20" applyFont="1" applyAlignment="1">
      <alignment horizontal="left" vertical="center" wrapText="1"/>
      <protection/>
    </xf>
    <xf numFmtId="3" fontId="1" fillId="0" borderId="0" xfId="20" applyNumberFormat="1" applyFont="1" applyAlignment="1">
      <alignment horizontal="left" wrapText="1"/>
      <protection/>
    </xf>
    <xf numFmtId="0" fontId="1" fillId="0" borderId="0" xfId="20" applyFont="1" applyAlignment="1">
      <alignment horizontal="center"/>
      <protection/>
    </xf>
    <xf numFmtId="0" fontId="2" fillId="0" borderId="29" xfId="20" applyFont="1" applyBorder="1" applyAlignment="1">
      <alignment horizontal="center" vertical="center" wrapText="1"/>
      <protection/>
    </xf>
    <xf numFmtId="0" fontId="2" fillId="0" borderId="28" xfId="20" applyFont="1" applyBorder="1" applyAlignment="1">
      <alignment horizontal="center" vertical="center" wrapText="1"/>
      <protection/>
    </xf>
    <xf numFmtId="0" fontId="2" fillId="0" borderId="53" xfId="20" applyFont="1" applyBorder="1" applyAlignment="1">
      <alignment horizontal="center" vertical="center" wrapText="1"/>
      <protection/>
    </xf>
    <xf numFmtId="0" fontId="3" fillId="0" borderId="21" xfId="20" applyFont="1" applyBorder="1" applyAlignment="1">
      <alignment horizontal="center"/>
      <protection/>
    </xf>
    <xf numFmtId="0" fontId="3" fillId="0" borderId="17" xfId="20" applyFont="1" applyBorder="1" applyAlignment="1">
      <alignment horizontal="center"/>
      <protection/>
    </xf>
    <xf numFmtId="0" fontId="3" fillId="0" borderId="14" xfId="20" applyFont="1" applyBorder="1" applyAlignment="1">
      <alignment horizontal="center"/>
      <protection/>
    </xf>
    <xf numFmtId="0" fontId="1" fillId="0" borderId="16" xfId="20" applyFont="1" applyBorder="1" applyAlignment="1">
      <alignment horizontal="center"/>
      <protection/>
    </xf>
    <xf numFmtId="0" fontId="1" fillId="0" borderId="3" xfId="20" applyFont="1" applyBorder="1" applyAlignment="1">
      <alignment wrapText="1"/>
      <protection/>
    </xf>
    <xf numFmtId="0" fontId="2" fillId="0" borderId="60" xfId="20" applyFont="1" applyBorder="1" applyAlignment="1">
      <alignment horizontal="center" vertical="center" wrapText="1"/>
      <protection/>
    </xf>
    <xf numFmtId="43" fontId="1" fillId="0" borderId="3" xfId="15" applyFont="1" applyBorder="1" applyAlignment="1">
      <alignment horizontal="right"/>
    </xf>
    <xf numFmtId="170" fontId="1" fillId="0" borderId="43" xfId="15" applyNumberFormat="1" applyFont="1" applyBorder="1" applyAlignment="1">
      <alignment horizontal="right"/>
    </xf>
    <xf numFmtId="170" fontId="1" fillId="0" borderId="3" xfId="15" applyNumberFormat="1" applyFont="1" applyBorder="1" applyAlignment="1">
      <alignment horizontal="right"/>
    </xf>
    <xf numFmtId="0" fontId="1" fillId="0" borderId="3" xfId="20" applyFont="1" applyBorder="1" applyAlignment="1">
      <alignment horizontal="right"/>
      <protection/>
    </xf>
    <xf numFmtId="0" fontId="1" fillId="0" borderId="15" xfId="20" applyFont="1" applyBorder="1" applyAlignment="1">
      <alignment horizontal="right"/>
      <protection/>
    </xf>
    <xf numFmtId="0" fontId="1" fillId="0" borderId="16" xfId="20" applyFont="1" applyFill="1" applyBorder="1" applyAlignment="1">
      <alignment horizontal="center"/>
      <protection/>
    </xf>
    <xf numFmtId="0" fontId="1" fillId="0" borderId="3" xfId="20" applyFont="1" applyFill="1" applyBorder="1" applyAlignment="1">
      <alignment wrapText="1"/>
      <protection/>
    </xf>
    <xf numFmtId="3" fontId="7" fillId="0" borderId="3" xfId="20" applyNumberFormat="1" applyFont="1" applyFill="1" applyBorder="1" applyAlignment="1">
      <alignment horizontal="right"/>
      <protection/>
    </xf>
    <xf numFmtId="170" fontId="7" fillId="0" borderId="3" xfId="20" applyNumberFormat="1" applyFont="1" applyFill="1" applyBorder="1" applyAlignment="1">
      <alignment horizontal="right"/>
      <protection/>
    </xf>
    <xf numFmtId="170" fontId="1" fillId="0" borderId="3" xfId="15" applyNumberFormat="1" applyFont="1" applyFill="1" applyBorder="1" applyAlignment="1">
      <alignment horizontal="right"/>
    </xf>
    <xf numFmtId="3" fontId="7" fillId="0" borderId="15" xfId="20" applyNumberFormat="1" applyFont="1" applyFill="1" applyBorder="1" applyAlignment="1">
      <alignment horizontal="right"/>
      <protection/>
    </xf>
    <xf numFmtId="43" fontId="1" fillId="0" borderId="15" xfId="15" applyFont="1" applyBorder="1" applyAlignment="1">
      <alignment horizontal="right"/>
    </xf>
    <xf numFmtId="43" fontId="1" fillId="0" borderId="3" xfId="15" applyFont="1" applyFill="1" applyBorder="1" applyAlignment="1">
      <alignment horizontal="right"/>
    </xf>
    <xf numFmtId="0" fontId="1" fillId="0" borderId="50" xfId="20" applyFont="1" applyBorder="1" applyAlignment="1">
      <alignment horizontal="center"/>
      <protection/>
    </xf>
    <xf numFmtId="0" fontId="1" fillId="0" borderId="4" xfId="20" applyFont="1" applyBorder="1" applyAlignment="1">
      <alignment wrapText="1"/>
      <protection/>
    </xf>
    <xf numFmtId="43" fontId="1" fillId="0" borderId="4" xfId="15" applyFont="1" applyBorder="1" applyAlignment="1">
      <alignment horizontal="right"/>
    </xf>
    <xf numFmtId="170" fontId="1" fillId="0" borderId="23" xfId="15" applyNumberFormat="1" applyFont="1" applyBorder="1" applyAlignment="1">
      <alignment horizontal="right"/>
    </xf>
    <xf numFmtId="43" fontId="1" fillId="0" borderId="48" xfId="15" applyFont="1" applyBorder="1" applyAlignment="1">
      <alignment horizontal="right"/>
    </xf>
    <xf numFmtId="43" fontId="1" fillId="0" borderId="45" xfId="15" applyFont="1" applyBorder="1" applyAlignment="1">
      <alignment horizontal="right"/>
    </xf>
    <xf numFmtId="0" fontId="1" fillId="0" borderId="61" xfId="20" applyFont="1" applyBorder="1" applyAlignment="1">
      <alignment horizontal="center"/>
      <protection/>
    </xf>
    <xf numFmtId="0" fontId="1" fillId="0" borderId="23" xfId="20" applyFont="1" applyBorder="1" applyAlignment="1">
      <alignment wrapText="1"/>
      <protection/>
    </xf>
    <xf numFmtId="43" fontId="1" fillId="0" borderId="43" xfId="15" applyFont="1" applyBorder="1" applyAlignment="1">
      <alignment horizontal="right"/>
    </xf>
    <xf numFmtId="43" fontId="1" fillId="0" borderId="24" xfId="15" applyFont="1" applyBorder="1" applyAlignment="1">
      <alignment horizontal="right"/>
    </xf>
    <xf numFmtId="43" fontId="1" fillId="0" borderId="62" xfId="15" applyFont="1" applyBorder="1" applyAlignment="1">
      <alignment horizontal="right"/>
    </xf>
    <xf numFmtId="0" fontId="1" fillId="0" borderId="43" xfId="20" applyFont="1" applyBorder="1" applyAlignment="1">
      <alignment wrapText="1"/>
      <protection/>
    </xf>
    <xf numFmtId="0" fontId="1" fillId="0" borderId="5" xfId="20" applyFont="1" applyBorder="1" applyAlignment="1">
      <alignment horizontal="center"/>
      <protection/>
    </xf>
    <xf numFmtId="0" fontId="1" fillId="0" borderId="7" xfId="20" applyFont="1" applyBorder="1" applyAlignment="1">
      <alignment wrapText="1"/>
      <protection/>
    </xf>
    <xf numFmtId="3" fontId="1" fillId="0" borderId="7" xfId="20" applyNumberFormat="1" applyFont="1" applyFill="1" applyBorder="1" applyAlignment="1">
      <alignment horizontal="right"/>
      <protection/>
    </xf>
    <xf numFmtId="170" fontId="1" fillId="0" borderId="7" xfId="15" applyNumberFormat="1" applyFont="1" applyBorder="1" applyAlignment="1">
      <alignment horizontal="right"/>
    </xf>
    <xf numFmtId="3" fontId="1" fillId="0" borderId="9" xfId="20" applyNumberFormat="1" applyFont="1" applyFill="1" applyBorder="1" applyAlignment="1">
      <alignment horizontal="right"/>
      <protection/>
    </xf>
    <xf numFmtId="3" fontId="7" fillId="0" borderId="7" xfId="20" applyNumberFormat="1" applyFont="1" applyFill="1" applyBorder="1" applyAlignment="1">
      <alignment horizontal="right"/>
      <protection/>
    </xf>
    <xf numFmtId="170" fontId="7" fillId="0" borderId="7" xfId="20" applyNumberFormat="1" applyFont="1" applyFill="1" applyBorder="1" applyAlignment="1">
      <alignment horizontal="right"/>
      <protection/>
    </xf>
    <xf numFmtId="3" fontId="7" fillId="0" borderId="9" xfId="20" applyNumberFormat="1" applyFont="1" applyBorder="1" applyAlignment="1">
      <alignment horizontal="right"/>
      <protection/>
    </xf>
    <xf numFmtId="3" fontId="1" fillId="0" borderId="9" xfId="20" applyNumberFormat="1" applyFont="1" applyBorder="1" applyAlignment="1">
      <alignment horizontal="right"/>
      <protection/>
    </xf>
    <xf numFmtId="0" fontId="1" fillId="0" borderId="60" xfId="20" applyFont="1" applyBorder="1" applyAlignment="1">
      <alignment horizontal="center"/>
      <protection/>
    </xf>
    <xf numFmtId="0" fontId="1" fillId="0" borderId="63" xfId="20" applyFont="1" applyBorder="1" applyAlignment="1">
      <alignment wrapText="1"/>
      <protection/>
    </xf>
    <xf numFmtId="10" fontId="1" fillId="0" borderId="63" xfId="23" applyNumberFormat="1" applyFont="1" applyBorder="1" applyAlignment="1">
      <alignment horizontal="right" wrapText="1"/>
    </xf>
    <xf numFmtId="170" fontId="1" fillId="0" borderId="7" xfId="20" applyNumberFormat="1" applyFont="1" applyFill="1" applyBorder="1" applyAlignment="1">
      <alignment horizontal="right"/>
      <protection/>
    </xf>
    <xf numFmtId="10" fontId="1" fillId="0" borderId="7" xfId="23" applyNumberFormat="1" applyFont="1" applyBorder="1" applyAlignment="1">
      <alignment horizontal="right" wrapText="1"/>
    </xf>
    <xf numFmtId="10" fontId="1" fillId="0" borderId="9" xfId="23" applyNumberFormat="1" applyFont="1" applyBorder="1" applyAlignment="1">
      <alignment horizontal="right" wrapText="1"/>
    </xf>
    <xf numFmtId="0" fontId="0" fillId="0" borderId="0" xfId="20" applyFont="1" applyFill="1">
      <alignment/>
      <protection/>
    </xf>
    <xf numFmtId="3" fontId="1" fillId="0" borderId="0" xfId="20" applyNumberFormat="1" applyFont="1">
      <alignment/>
      <protection/>
    </xf>
    <xf numFmtId="3" fontId="1" fillId="0" borderId="0" xfId="20" applyNumberFormat="1" applyFont="1" applyAlignment="1">
      <alignment/>
      <protection/>
    </xf>
    <xf numFmtId="0" fontId="1" fillId="0" borderId="0" xfId="20" applyFont="1" applyFill="1">
      <alignment/>
      <protection/>
    </xf>
    <xf numFmtId="0" fontId="36" fillId="0" borderId="0" xfId="20" applyFont="1" applyFill="1">
      <alignment/>
      <protection/>
    </xf>
    <xf numFmtId="0" fontId="9" fillId="0" borderId="0" xfId="20" applyFill="1">
      <alignment/>
      <protection/>
    </xf>
    <xf numFmtId="0" fontId="18" fillId="0" borderId="51" xfId="20" applyFont="1" applyBorder="1" applyAlignment="1">
      <alignment horizontal="center" vertical="center"/>
      <protection/>
    </xf>
    <xf numFmtId="0" fontId="2" fillId="0" borderId="28" xfId="20" applyFont="1" applyFill="1" applyBorder="1" applyAlignment="1">
      <alignment horizontal="center" vertical="center"/>
      <protection/>
    </xf>
    <xf numFmtId="0" fontId="2" fillId="0" borderId="51" xfId="20" applyFont="1" applyFill="1" applyBorder="1" applyAlignment="1">
      <alignment horizontal="center" vertical="center" wrapText="1"/>
      <protection/>
    </xf>
    <xf numFmtId="0" fontId="37" fillId="0" borderId="51" xfId="20" applyFont="1" applyFill="1" applyBorder="1" applyAlignment="1">
      <alignment horizontal="center"/>
      <protection/>
    </xf>
    <xf numFmtId="0" fontId="37" fillId="0" borderId="64" xfId="20" applyFont="1" applyFill="1" applyBorder="1" applyAlignment="1">
      <alignment horizontal="center"/>
      <protection/>
    </xf>
    <xf numFmtId="0" fontId="37" fillId="0" borderId="38" xfId="20" applyFont="1" applyFill="1" applyBorder="1" applyAlignment="1">
      <alignment horizontal="center"/>
      <protection/>
    </xf>
    <xf numFmtId="0" fontId="1" fillId="0" borderId="35" xfId="20" applyFont="1" applyFill="1" applyBorder="1" applyAlignment="1">
      <alignment horizontal="center"/>
      <protection/>
    </xf>
    <xf numFmtId="0" fontId="1" fillId="0" borderId="36" xfId="20" applyFont="1" applyFill="1" applyBorder="1" applyAlignment="1">
      <alignment horizontal="left" wrapText="1"/>
      <protection/>
    </xf>
    <xf numFmtId="3" fontId="2" fillId="0" borderId="34" xfId="15" applyNumberFormat="1" applyFont="1" applyFill="1" applyBorder="1" applyAlignment="1">
      <alignment horizontal="right"/>
    </xf>
    <xf numFmtId="3" fontId="7" fillId="0" borderId="52" xfId="15" applyNumberFormat="1" applyFont="1" applyFill="1" applyBorder="1" applyAlignment="1">
      <alignment/>
    </xf>
    <xf numFmtId="3" fontId="7" fillId="0" borderId="36" xfId="15" applyNumberFormat="1" applyFont="1" applyFill="1" applyBorder="1" applyAlignment="1">
      <alignment/>
    </xf>
    <xf numFmtId="171" fontId="1" fillId="0" borderId="52" xfId="15" applyNumberFormat="1" applyFont="1" applyFill="1" applyBorder="1" applyAlignment="1">
      <alignment horizontal="right"/>
    </xf>
    <xf numFmtId="43" fontId="1" fillId="0" borderId="52" xfId="15" applyFont="1" applyFill="1" applyBorder="1" applyAlignment="1">
      <alignment horizontal="left" indent="2"/>
    </xf>
    <xf numFmtId="43" fontId="1" fillId="0" borderId="36" xfId="15" applyFont="1" applyFill="1" applyBorder="1" applyAlignment="1">
      <alignment horizontal="left" indent="2"/>
    </xf>
    <xf numFmtId="43" fontId="1" fillId="0" borderId="1" xfId="15" applyFont="1" applyFill="1" applyBorder="1" applyAlignment="1">
      <alignment horizontal="center"/>
    </xf>
    <xf numFmtId="43" fontId="1" fillId="0" borderId="52" xfId="15" applyFont="1" applyFill="1" applyBorder="1" applyAlignment="1">
      <alignment horizontal="center"/>
    </xf>
    <xf numFmtId="0" fontId="9" fillId="0" borderId="0" xfId="20" applyFill="1" applyAlignment="1">
      <alignment horizontal="center"/>
      <protection/>
    </xf>
    <xf numFmtId="171" fontId="1" fillId="0" borderId="36" xfId="15" applyNumberFormat="1" applyFont="1" applyFill="1" applyBorder="1" applyAlignment="1">
      <alignment horizontal="right"/>
    </xf>
    <xf numFmtId="43" fontId="1" fillId="0" borderId="36" xfId="15" applyFont="1" applyFill="1" applyBorder="1" applyAlignment="1">
      <alignment horizontal="center"/>
    </xf>
    <xf numFmtId="3" fontId="7" fillId="0" borderId="36" xfId="15" applyNumberFormat="1" applyFont="1" applyFill="1" applyBorder="1" applyAlignment="1">
      <alignment/>
    </xf>
    <xf numFmtId="3" fontId="3" fillId="0" borderId="36" xfId="15" applyNumberFormat="1" applyFont="1" applyFill="1" applyBorder="1" applyAlignment="1">
      <alignment/>
    </xf>
    <xf numFmtId="43" fontId="1" fillId="0" borderId="2" xfId="15" applyFont="1" applyFill="1" applyBorder="1" applyAlignment="1">
      <alignment/>
    </xf>
    <xf numFmtId="3" fontId="7" fillId="0" borderId="38" xfId="15" applyNumberFormat="1" applyFont="1" applyFill="1" applyBorder="1" applyAlignment="1">
      <alignment/>
    </xf>
    <xf numFmtId="3" fontId="3" fillId="0" borderId="38" xfId="15" applyNumberFormat="1" applyFont="1" applyFill="1" applyBorder="1" applyAlignment="1">
      <alignment/>
    </xf>
    <xf numFmtId="3" fontId="3" fillId="0" borderId="65" xfId="20" applyNumberFormat="1" applyFont="1" applyFill="1" applyBorder="1">
      <alignment/>
      <protection/>
    </xf>
    <xf numFmtId="0" fontId="1" fillId="0" borderId="33" xfId="20" applyFont="1" applyFill="1" applyBorder="1" applyAlignment="1">
      <alignment horizontal="center"/>
      <protection/>
    </xf>
    <xf numFmtId="3" fontId="3" fillId="0" borderId="34" xfId="15" applyNumberFormat="1" applyFont="1" applyFill="1" applyBorder="1" applyAlignment="1">
      <alignment horizontal="right"/>
    </xf>
    <xf numFmtId="3" fontId="7" fillId="0" borderId="34" xfId="15" applyNumberFormat="1" applyFont="1" applyFill="1" applyBorder="1" applyAlignment="1">
      <alignment/>
    </xf>
    <xf numFmtId="0" fontId="9" fillId="0" borderId="36" xfId="20" applyFill="1" applyBorder="1">
      <alignment/>
      <protection/>
    </xf>
    <xf numFmtId="43" fontId="1" fillId="0" borderId="35" xfId="15" applyFont="1" applyFill="1" applyBorder="1" applyAlignment="1">
      <alignment horizontal="left" indent="2"/>
    </xf>
    <xf numFmtId="0" fontId="1" fillId="0" borderId="34" xfId="20" applyFont="1" applyFill="1" applyBorder="1" applyAlignment="1">
      <alignment horizontal="left" wrapText="1"/>
      <protection/>
    </xf>
    <xf numFmtId="171" fontId="1" fillId="0" borderId="34" xfId="15" applyNumberFormat="1" applyFont="1" applyFill="1" applyBorder="1" applyAlignment="1">
      <alignment horizontal="right"/>
    </xf>
    <xf numFmtId="43" fontId="1" fillId="0" borderId="34" xfId="15" applyFont="1" applyFill="1" applyBorder="1" applyAlignment="1">
      <alignment horizontal="left" indent="2"/>
    </xf>
    <xf numFmtId="43" fontId="1" fillId="0" borderId="33" xfId="15" applyFont="1" applyFill="1" applyBorder="1" applyAlignment="1">
      <alignment horizontal="left" indent="2"/>
    </xf>
    <xf numFmtId="3" fontId="28" fillId="0" borderId="36" xfId="20" applyNumberFormat="1" applyFont="1" applyFill="1" applyBorder="1">
      <alignment/>
      <protection/>
    </xf>
    <xf numFmtId="0" fontId="2" fillId="0" borderId="34" xfId="20" applyFont="1" applyFill="1" applyBorder="1" applyAlignment="1">
      <alignment horizontal="left" wrapText="1"/>
      <protection/>
    </xf>
    <xf numFmtId="3" fontId="3" fillId="0" borderId="34" xfId="15" applyNumberFormat="1" applyFont="1" applyFill="1" applyBorder="1" applyAlignment="1">
      <alignment/>
    </xf>
    <xf numFmtId="3" fontId="2" fillId="0" borderId="34" xfId="15" applyNumberFormat="1" applyFont="1" applyFill="1" applyBorder="1" applyAlignment="1">
      <alignment/>
    </xf>
    <xf numFmtId="3" fontId="2" fillId="0" borderId="33" xfId="15" applyNumberFormat="1" applyFont="1" applyFill="1" applyBorder="1" applyAlignment="1">
      <alignment/>
    </xf>
    <xf numFmtId="0" fontId="38" fillId="0" borderId="0" xfId="20" applyFont="1" applyFill="1">
      <alignment/>
      <protection/>
    </xf>
    <xf numFmtId="3" fontId="7" fillId="0" borderId="34" xfId="15" applyNumberFormat="1" applyFont="1" applyFill="1" applyBorder="1" applyAlignment="1">
      <alignment/>
    </xf>
    <xf numFmtId="3" fontId="1" fillId="0" borderId="34" xfId="15" applyNumberFormat="1" applyFont="1" applyFill="1" applyBorder="1" applyAlignment="1">
      <alignment/>
    </xf>
    <xf numFmtId="3" fontId="1" fillId="0" borderId="33" xfId="15" applyNumberFormat="1" applyFont="1" applyFill="1" applyBorder="1" applyAlignment="1">
      <alignment/>
    </xf>
    <xf numFmtId="3" fontId="2" fillId="0" borderId="32" xfId="15" applyNumberFormat="1" applyFont="1" applyFill="1" applyBorder="1" applyAlignment="1">
      <alignment horizontal="right" wrapText="1"/>
    </xf>
    <xf numFmtId="3" fontId="7" fillId="0" borderId="32" xfId="15" applyNumberFormat="1" applyFont="1" applyFill="1" applyBorder="1" applyAlignment="1">
      <alignment/>
    </xf>
    <xf numFmtId="43" fontId="2" fillId="0" borderId="38" xfId="15" applyFont="1" applyFill="1" applyBorder="1" applyAlignment="1">
      <alignment horizontal="center"/>
    </xf>
    <xf numFmtId="43" fontId="2" fillId="0" borderId="37" xfId="15" applyFont="1" applyFill="1" applyBorder="1" applyAlignment="1">
      <alignment horizontal="center"/>
    </xf>
    <xf numFmtId="0" fontId="1" fillId="0" borderId="66" xfId="20" applyFont="1" applyFill="1" applyBorder="1" applyAlignment="1">
      <alignment horizontal="left" wrapText="1"/>
      <protection/>
    </xf>
    <xf numFmtId="3" fontId="1" fillId="0" borderId="66" xfId="15" applyNumberFormat="1" applyFont="1" applyFill="1" applyBorder="1" applyAlignment="1">
      <alignment horizontal="right" wrapText="1"/>
    </xf>
    <xf numFmtId="3" fontId="7" fillId="0" borderId="66" xfId="15" applyNumberFormat="1" applyFont="1" applyFill="1" applyBorder="1" applyAlignment="1">
      <alignment/>
    </xf>
    <xf numFmtId="171" fontId="1" fillId="0" borderId="38" xfId="15" applyNumberFormat="1" applyFont="1" applyFill="1" applyBorder="1" applyAlignment="1">
      <alignment horizontal="right"/>
    </xf>
    <xf numFmtId="43" fontId="2" fillId="0" borderId="66" xfId="15" applyFont="1" applyFill="1" applyBorder="1" applyAlignment="1">
      <alignment horizontal="center"/>
    </xf>
    <xf numFmtId="43" fontId="2" fillId="0" borderId="67" xfId="15" applyFont="1" applyFill="1" applyBorder="1" applyAlignment="1">
      <alignment horizontal="center"/>
    </xf>
    <xf numFmtId="0" fontId="2" fillId="0" borderId="68" xfId="20" applyFont="1" applyFill="1" applyBorder="1" applyAlignment="1">
      <alignment horizontal="left" wrapText="1"/>
      <protection/>
    </xf>
    <xf numFmtId="3" fontId="2" fillId="0" borderId="68" xfId="15" applyNumberFormat="1" applyFont="1" applyFill="1" applyBorder="1" applyAlignment="1">
      <alignment horizontal="right" wrapText="1"/>
    </xf>
    <xf numFmtId="3" fontId="3" fillId="0" borderId="68" xfId="15" applyNumberFormat="1" applyFont="1" applyFill="1" applyBorder="1" applyAlignment="1">
      <alignment/>
    </xf>
    <xf numFmtId="171" fontId="2" fillId="0" borderId="68" xfId="15" applyNumberFormat="1" applyFont="1" applyFill="1" applyBorder="1" applyAlignment="1">
      <alignment horizontal="right"/>
    </xf>
    <xf numFmtId="3" fontId="2" fillId="0" borderId="68" xfId="15" applyNumberFormat="1" applyFont="1" applyFill="1" applyBorder="1" applyAlignment="1">
      <alignment/>
    </xf>
    <xf numFmtId="3" fontId="2" fillId="0" borderId="69" xfId="15" applyNumberFormat="1" applyFont="1" applyFill="1" applyBorder="1" applyAlignment="1">
      <alignment/>
    </xf>
    <xf numFmtId="3" fontId="2" fillId="0" borderId="34" xfId="15" applyNumberFormat="1" applyFont="1" applyFill="1" applyBorder="1" applyAlignment="1">
      <alignment horizontal="right" wrapText="1"/>
    </xf>
    <xf numFmtId="43" fontId="2" fillId="0" borderId="36" xfId="15" applyFont="1" applyFill="1" applyBorder="1" applyAlignment="1">
      <alignment horizontal="center"/>
    </xf>
    <xf numFmtId="43" fontId="2" fillId="0" borderId="35" xfId="15" applyFont="1" applyFill="1" applyBorder="1" applyAlignment="1">
      <alignment horizontal="center"/>
    </xf>
    <xf numFmtId="3" fontId="2" fillId="0" borderId="34" xfId="15" applyNumberFormat="1" applyFont="1" applyFill="1" applyBorder="1" applyAlignment="1">
      <alignment/>
    </xf>
    <xf numFmtId="3" fontId="2" fillId="0" borderId="33" xfId="15" applyNumberFormat="1" applyFont="1" applyFill="1" applyBorder="1" applyAlignment="1">
      <alignment/>
    </xf>
    <xf numFmtId="0" fontId="28" fillId="0" borderId="36" xfId="20" applyFont="1" applyFill="1" applyBorder="1">
      <alignment/>
      <protection/>
    </xf>
    <xf numFmtId="0" fontId="1" fillId="0" borderId="32" xfId="20" applyFont="1" applyFill="1" applyBorder="1" applyAlignment="1">
      <alignment wrapText="1"/>
      <protection/>
    </xf>
    <xf numFmtId="3" fontId="2" fillId="0" borderId="32" xfId="15" applyNumberFormat="1" applyFont="1" applyFill="1" applyBorder="1" applyAlignment="1">
      <alignment horizontal="right"/>
    </xf>
    <xf numFmtId="3" fontId="1" fillId="0" borderId="32" xfId="15" applyNumberFormat="1" applyFont="1" applyFill="1" applyBorder="1" applyAlignment="1">
      <alignment/>
    </xf>
    <xf numFmtId="171" fontId="1" fillId="0" borderId="35" xfId="15" applyNumberFormat="1" applyFont="1" applyFill="1" applyBorder="1" applyAlignment="1">
      <alignment horizontal="right"/>
    </xf>
    <xf numFmtId="0" fontId="1" fillId="0" borderId="36" xfId="20" applyFont="1" applyFill="1" applyBorder="1" applyAlignment="1">
      <alignment wrapText="1"/>
      <protection/>
    </xf>
    <xf numFmtId="3" fontId="2" fillId="0" borderId="36" xfId="15" applyNumberFormat="1" applyFont="1" applyFill="1" applyBorder="1" applyAlignment="1">
      <alignment horizontal="right"/>
    </xf>
    <xf numFmtId="3" fontId="7" fillId="0" borderId="35" xfId="15" applyNumberFormat="1" applyFont="1" applyFill="1" applyBorder="1" applyAlignment="1">
      <alignment/>
    </xf>
    <xf numFmtId="0" fontId="28" fillId="0" borderId="36" xfId="20" applyFont="1" applyFill="1" applyBorder="1" applyAlignment="1">
      <alignment horizontal="center"/>
      <protection/>
    </xf>
    <xf numFmtId="0" fontId="1" fillId="0" borderId="36" xfId="20" applyFont="1" applyFill="1" applyBorder="1" applyAlignment="1">
      <alignment vertical="center" wrapText="1"/>
      <protection/>
    </xf>
    <xf numFmtId="170" fontId="1" fillId="0" borderId="38" xfId="15" applyNumberFormat="1" applyFont="1" applyFill="1" applyBorder="1" applyAlignment="1">
      <alignment horizontal="center"/>
    </xf>
    <xf numFmtId="170" fontId="1" fillId="0" borderId="37" xfId="15" applyNumberFormat="1" applyFont="1" applyFill="1" applyBorder="1" applyAlignment="1">
      <alignment horizontal="center"/>
    </xf>
    <xf numFmtId="0" fontId="1" fillId="0" borderId="35" xfId="20" applyFont="1" applyFill="1" applyBorder="1" applyAlignment="1">
      <alignment horizontal="center" vertical="center"/>
      <protection/>
    </xf>
    <xf numFmtId="10" fontId="1" fillId="0" borderId="36" xfId="23" applyNumberFormat="1" applyFont="1" applyFill="1" applyBorder="1" applyAlignment="1">
      <alignment/>
    </xf>
    <xf numFmtId="10" fontId="1" fillId="0" borderId="35" xfId="23" applyNumberFormat="1" applyFont="1" applyFill="1" applyBorder="1" applyAlignment="1">
      <alignment/>
    </xf>
    <xf numFmtId="0" fontId="1" fillId="0" borderId="56" xfId="20" applyFont="1" applyFill="1" applyBorder="1" applyAlignment="1">
      <alignment horizontal="center"/>
      <protection/>
    </xf>
    <xf numFmtId="0" fontId="1" fillId="0" borderId="51" xfId="20" applyFont="1" applyFill="1" applyBorder="1" applyAlignment="1">
      <alignment wrapText="1"/>
      <protection/>
    </xf>
    <xf numFmtId="3" fontId="2" fillId="0" borderId="51" xfId="15" applyNumberFormat="1" applyFont="1" applyFill="1" applyBorder="1" applyAlignment="1">
      <alignment horizontal="right"/>
    </xf>
    <xf numFmtId="10" fontId="1" fillId="0" borderId="51" xfId="23" applyNumberFormat="1" applyFont="1" applyFill="1" applyBorder="1" applyAlignment="1">
      <alignment/>
    </xf>
    <xf numFmtId="10" fontId="1" fillId="0" borderId="56" xfId="23" applyNumberFormat="1" applyFont="1" applyFill="1" applyBorder="1" applyAlignment="1">
      <alignment/>
    </xf>
    <xf numFmtId="10" fontId="1" fillId="0" borderId="28" xfId="23" applyNumberFormat="1" applyFont="1" applyFill="1" applyBorder="1" applyAlignment="1">
      <alignment/>
    </xf>
    <xf numFmtId="10" fontId="1" fillId="0" borderId="29" xfId="23" applyNumberFormat="1" applyFont="1" applyFill="1" applyBorder="1" applyAlignment="1">
      <alignment/>
    </xf>
    <xf numFmtId="0" fontId="28" fillId="0" borderId="64" xfId="20" applyFont="1" applyFill="1" applyBorder="1" applyAlignment="1">
      <alignment horizontal="center"/>
      <protection/>
    </xf>
    <xf numFmtId="0" fontId="1" fillId="0" borderId="0" xfId="20" applyFont="1" applyFill="1" applyAlignment="1">
      <alignment/>
      <protection/>
    </xf>
    <xf numFmtId="0" fontId="1" fillId="0" borderId="0" xfId="0" applyFont="1" applyAlignment="1">
      <alignment horizontal="left" wrapText="1"/>
    </xf>
    <xf numFmtId="0" fontId="6" fillId="0" borderId="0" xfId="20" applyFont="1" applyAlignment="1">
      <alignment horizontal="left" vertical="top" wrapText="1"/>
      <protection/>
    </xf>
    <xf numFmtId="0" fontId="8" fillId="0" borderId="28" xfId="21" applyFont="1" applyBorder="1" applyAlignment="1">
      <alignment horizontal="center" vertical="center" wrapText="1"/>
      <protection/>
    </xf>
    <xf numFmtId="0" fontId="6" fillId="0" borderId="53" xfId="20" applyFont="1" applyBorder="1" applyAlignment="1">
      <alignment horizontal="center" vertical="center" wrapText="1"/>
      <protection/>
    </xf>
    <xf numFmtId="0" fontId="6" fillId="0" borderId="0" xfId="20" applyFont="1" applyBorder="1" applyAlignment="1">
      <alignment horizontal="center" vertical="center" wrapText="1"/>
      <protection/>
    </xf>
    <xf numFmtId="0" fontId="12" fillId="0" borderId="29" xfId="21" applyFont="1" applyBorder="1" applyAlignment="1">
      <alignment horizontal="center" vertical="center" wrapText="1"/>
      <protection/>
    </xf>
    <xf numFmtId="0" fontId="12" fillId="0" borderId="57" xfId="21" applyFont="1" applyBorder="1" applyAlignment="1">
      <alignment horizontal="center" vertical="center" wrapText="1"/>
      <protection/>
    </xf>
    <xf numFmtId="3" fontId="8" fillId="0" borderId="28" xfId="21" applyNumberFormat="1" applyFont="1" applyBorder="1" applyAlignment="1">
      <alignment horizontal="center" vertical="center" wrapText="1"/>
      <protection/>
    </xf>
    <xf numFmtId="0" fontId="1" fillId="0" borderId="0" xfId="20" applyFont="1" applyAlignment="1">
      <alignment horizontal="left"/>
      <protection/>
    </xf>
    <xf numFmtId="0" fontId="1" fillId="0" borderId="0" xfId="20" applyFont="1" applyAlignment="1">
      <alignment wrapText="1"/>
      <protection/>
    </xf>
    <xf numFmtId="0" fontId="9" fillId="0" borderId="0" xfId="20" applyAlignment="1">
      <alignment wrapText="1"/>
      <protection/>
    </xf>
    <xf numFmtId="0" fontId="2" fillId="0" borderId="70" xfId="20" applyFont="1" applyBorder="1" applyAlignment="1">
      <alignment horizontal="center" vertical="center" wrapText="1"/>
      <protection/>
    </xf>
    <xf numFmtId="0" fontId="2" fillId="0" borderId="61" xfId="20" applyFont="1" applyBorder="1" applyAlignment="1">
      <alignment horizontal="center" vertical="center" wrapText="1"/>
      <protection/>
    </xf>
    <xf numFmtId="0" fontId="1" fillId="0" borderId="43" xfId="0" applyFont="1" applyFill="1" applyBorder="1" applyAlignment="1">
      <alignment horizontal="left" wrapText="1"/>
    </xf>
    <xf numFmtId="0" fontId="1" fillId="0" borderId="17" xfId="0" applyFont="1" applyFill="1" applyBorder="1" applyAlignment="1">
      <alignment horizontal="left" wrapText="1"/>
    </xf>
    <xf numFmtId="4" fontId="2" fillId="0" borderId="3" xfId="0" applyNumberFormat="1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left" wrapText="1"/>
    </xf>
    <xf numFmtId="3" fontId="2" fillId="0" borderId="4" xfId="0" applyNumberFormat="1" applyFont="1" applyFill="1" applyBorder="1" applyAlignment="1">
      <alignment horizontal="center" wrapText="1"/>
    </xf>
    <xf numFmtId="3" fontId="2" fillId="0" borderId="43" xfId="0" applyNumberFormat="1" applyFont="1" applyFill="1" applyBorder="1" applyAlignment="1">
      <alignment horizontal="center" wrapText="1"/>
    </xf>
    <xf numFmtId="3" fontId="2" fillId="0" borderId="17" xfId="0" applyNumberFormat="1" applyFont="1" applyFill="1" applyBorder="1" applyAlignment="1">
      <alignment horizontal="center" wrapText="1"/>
    </xf>
    <xf numFmtId="2" fontId="2" fillId="0" borderId="4" xfId="0" applyNumberFormat="1" applyFont="1" applyFill="1" applyBorder="1" applyAlignment="1">
      <alignment horizontal="center" wrapText="1"/>
    </xf>
    <xf numFmtId="2" fontId="2" fillId="0" borderId="43" xfId="0" applyNumberFormat="1" applyFont="1" applyFill="1" applyBorder="1" applyAlignment="1">
      <alignment horizontal="center" wrapText="1"/>
    </xf>
    <xf numFmtId="2" fontId="2" fillId="0" borderId="17" xfId="0" applyNumberFormat="1" applyFont="1" applyFill="1" applyBorder="1" applyAlignment="1">
      <alignment horizontal="center" wrapText="1"/>
    </xf>
    <xf numFmtId="49" fontId="1" fillId="0" borderId="4" xfId="0" applyNumberFormat="1" applyFont="1" applyFill="1" applyBorder="1" applyAlignment="1">
      <alignment horizontal="center" wrapText="1"/>
    </xf>
    <xf numFmtId="49" fontId="1" fillId="0" borderId="43" xfId="0" applyNumberFormat="1" applyFont="1" applyFill="1" applyBorder="1" applyAlignment="1">
      <alignment horizontal="center" wrapText="1"/>
    </xf>
    <xf numFmtId="49" fontId="1" fillId="0" borderId="17" xfId="0" applyNumberFormat="1" applyFont="1" applyFill="1" applyBorder="1" applyAlignment="1">
      <alignment horizontal="center" wrapText="1"/>
    </xf>
    <xf numFmtId="49" fontId="2" fillId="0" borderId="4" xfId="0" applyNumberFormat="1" applyFont="1" applyFill="1" applyBorder="1" applyAlignment="1">
      <alignment horizontal="center"/>
    </xf>
    <xf numFmtId="49" fontId="2" fillId="0" borderId="43" xfId="0" applyNumberFormat="1" applyFont="1" applyFill="1" applyBorder="1" applyAlignment="1">
      <alignment horizontal="center"/>
    </xf>
    <xf numFmtId="49" fontId="2" fillId="0" borderId="17" xfId="0" applyNumberFormat="1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0" fontId="2" fillId="0" borderId="26" xfId="0" applyFont="1" applyFill="1" applyBorder="1" applyAlignment="1">
      <alignment horizontal="center" wrapText="1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center"/>
    </xf>
    <xf numFmtId="0" fontId="2" fillId="0" borderId="3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wrapText="1"/>
    </xf>
    <xf numFmtId="0" fontId="2" fillId="0" borderId="26" xfId="0" applyFont="1" applyBorder="1" applyAlignment="1">
      <alignment horizontal="center" wrapText="1"/>
    </xf>
    <xf numFmtId="0" fontId="2" fillId="0" borderId="29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8" fillId="0" borderId="27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26" xfId="0" applyFont="1" applyBorder="1" applyAlignment="1">
      <alignment horizontal="left" vertical="center" wrapText="1"/>
    </xf>
    <xf numFmtId="4" fontId="6" fillId="0" borderId="4" xfId="18" applyNumberFormat="1" applyFont="1" applyBorder="1" applyAlignment="1">
      <alignment horizontal="center" vertical="center" wrapText="1"/>
      <protection/>
    </xf>
    <xf numFmtId="4" fontId="6" fillId="0" borderId="43" xfId="18" applyNumberFormat="1" applyFont="1" applyBorder="1" applyAlignment="1">
      <alignment horizontal="center" vertical="center" wrapText="1"/>
      <protection/>
    </xf>
    <xf numFmtId="4" fontId="6" fillId="0" borderId="17" xfId="18" applyNumberFormat="1" applyFont="1" applyBorder="1" applyAlignment="1">
      <alignment horizontal="center" vertical="center" wrapText="1"/>
      <protection/>
    </xf>
    <xf numFmtId="0" fontId="8" fillId="0" borderId="13" xfId="19" applyFont="1" applyBorder="1" applyAlignment="1">
      <alignment horizontal="center" vertical="center" wrapText="1"/>
      <protection/>
    </xf>
    <xf numFmtId="0" fontId="8" fillId="0" borderId="11" xfId="19" applyFont="1" applyBorder="1" applyAlignment="1">
      <alignment horizontal="center" vertical="center" wrapText="1"/>
      <protection/>
    </xf>
    <xf numFmtId="0" fontId="8" fillId="0" borderId="42" xfId="19" applyFont="1" applyBorder="1" applyAlignment="1">
      <alignment horizontal="center" vertical="center" wrapText="1"/>
      <protection/>
    </xf>
    <xf numFmtId="0" fontId="8" fillId="0" borderId="47" xfId="19" applyFont="1" applyBorder="1" applyAlignment="1">
      <alignment horizontal="center" vertical="center" wrapText="1"/>
      <protection/>
    </xf>
    <xf numFmtId="3" fontId="6" fillId="0" borderId="0" xfId="18" applyNumberFormat="1" applyFont="1" applyBorder="1" applyAlignment="1">
      <alignment horizontal="left" vertical="center"/>
      <protection/>
    </xf>
    <xf numFmtId="49" fontId="6" fillId="0" borderId="3" xfId="18" applyNumberFormat="1" applyFont="1" applyBorder="1" applyAlignment="1">
      <alignment horizontal="center" vertical="center" wrapText="1"/>
      <protection/>
    </xf>
    <xf numFmtId="3" fontId="6" fillId="0" borderId="3" xfId="18" applyNumberFormat="1" applyFont="1" applyBorder="1" applyAlignment="1">
      <alignment horizontal="center" vertical="center" wrapText="1"/>
      <protection/>
    </xf>
    <xf numFmtId="3" fontId="8" fillId="0" borderId="14" xfId="18" applyNumberFormat="1" applyFont="1" applyBorder="1" applyAlignment="1">
      <alignment horizontal="center" vertical="center" wrapText="1"/>
      <protection/>
    </xf>
    <xf numFmtId="3" fontId="8" fillId="0" borderId="15" xfId="18" applyNumberFormat="1" applyFont="1" applyBorder="1" applyAlignment="1">
      <alignment horizontal="center" vertical="center" wrapText="1"/>
      <protection/>
    </xf>
    <xf numFmtId="3" fontId="8" fillId="0" borderId="20" xfId="18" applyNumberFormat="1" applyFont="1" applyBorder="1" applyAlignment="1">
      <alignment horizontal="center" vertical="center" wrapText="1"/>
      <protection/>
    </xf>
    <xf numFmtId="3" fontId="8" fillId="0" borderId="11" xfId="18" applyNumberFormat="1" applyFont="1" applyBorder="1" applyAlignment="1">
      <alignment horizontal="center" vertical="center" wrapText="1"/>
      <protection/>
    </xf>
    <xf numFmtId="3" fontId="8" fillId="0" borderId="26" xfId="18" applyNumberFormat="1" applyFont="1" applyBorder="1" applyAlignment="1">
      <alignment horizontal="center" vertical="center" wrapText="1"/>
      <protection/>
    </xf>
    <xf numFmtId="3" fontId="8" fillId="0" borderId="47" xfId="18" applyNumberFormat="1" applyFont="1" applyBorder="1" applyAlignment="1">
      <alignment horizontal="center" vertical="center" wrapText="1"/>
      <protection/>
    </xf>
    <xf numFmtId="3" fontId="6" fillId="0" borderId="3" xfId="18" applyNumberFormat="1" applyFont="1" applyFill="1" applyBorder="1" applyAlignment="1">
      <alignment horizontal="center" vertical="center" wrapText="1"/>
      <protection/>
    </xf>
    <xf numFmtId="0" fontId="6" fillId="0" borderId="16" xfId="18" applyFont="1" applyBorder="1" applyAlignment="1">
      <alignment horizontal="center" vertical="center"/>
      <protection/>
    </xf>
    <xf numFmtId="0" fontId="8" fillId="0" borderId="3" xfId="18" applyFont="1" applyBorder="1" applyAlignment="1">
      <alignment horizontal="center" vertical="center" textRotation="90" wrapText="1"/>
      <protection/>
    </xf>
    <xf numFmtId="4" fontId="6" fillId="0" borderId="3" xfId="18" applyNumberFormat="1" applyFont="1" applyBorder="1" applyAlignment="1">
      <alignment horizontal="center" vertical="center" wrapText="1"/>
      <protection/>
    </xf>
    <xf numFmtId="0" fontId="8" fillId="0" borderId="12" xfId="18" applyFont="1" applyBorder="1" applyAlignment="1">
      <alignment horizontal="center" vertical="center" wrapText="1"/>
      <protection/>
    </xf>
    <xf numFmtId="0" fontId="6" fillId="0" borderId="3" xfId="19" applyFont="1" applyBorder="1" applyAlignment="1">
      <alignment horizontal="center" vertical="center" wrapText="1"/>
      <protection/>
    </xf>
    <xf numFmtId="0" fontId="8" fillId="0" borderId="3" xfId="18" applyFont="1" applyBorder="1" applyAlignment="1">
      <alignment horizontal="center" vertical="center" wrapText="1"/>
      <protection/>
    </xf>
    <xf numFmtId="0" fontId="8" fillId="0" borderId="19" xfId="18" applyFont="1" applyBorder="1" applyAlignment="1">
      <alignment horizontal="center" vertical="center" wrapText="1"/>
      <protection/>
    </xf>
    <xf numFmtId="3" fontId="8" fillId="0" borderId="3" xfId="18" applyNumberFormat="1" applyFont="1" applyBorder="1" applyAlignment="1">
      <alignment horizontal="center" vertical="center" wrapText="1"/>
      <protection/>
    </xf>
    <xf numFmtId="3" fontId="8" fillId="0" borderId="4" xfId="18" applyNumberFormat="1" applyFont="1" applyBorder="1" applyAlignment="1">
      <alignment horizontal="center" vertical="center" wrapText="1"/>
      <protection/>
    </xf>
    <xf numFmtId="0" fontId="8" fillId="0" borderId="21" xfId="18" applyFont="1" applyBorder="1" applyAlignment="1">
      <alignment horizontal="center" vertical="center" wrapText="1"/>
      <protection/>
    </xf>
    <xf numFmtId="0" fontId="8" fillId="0" borderId="16" xfId="18" applyFont="1" applyBorder="1" applyAlignment="1">
      <alignment horizontal="center" vertical="center" wrapText="1"/>
      <protection/>
    </xf>
    <xf numFmtId="0" fontId="6" fillId="0" borderId="50" xfId="19" applyFont="1" applyBorder="1" applyAlignment="1">
      <alignment horizontal="center" vertical="center" wrapText="1"/>
      <protection/>
    </xf>
    <xf numFmtId="0" fontId="8" fillId="0" borderId="17" xfId="18" applyFont="1" applyBorder="1" applyAlignment="1">
      <alignment horizontal="center" vertical="center" textRotation="90" wrapText="1"/>
      <protection/>
    </xf>
    <xf numFmtId="0" fontId="6" fillId="0" borderId="4" xfId="19" applyFont="1" applyBorder="1" applyAlignment="1">
      <alignment horizontal="center" vertical="center" textRotation="90" wrapText="1"/>
      <protection/>
    </xf>
    <xf numFmtId="0" fontId="8" fillId="0" borderId="17" xfId="18" applyFont="1" applyBorder="1" applyAlignment="1">
      <alignment horizontal="center" vertical="center" wrapText="1"/>
      <protection/>
    </xf>
    <xf numFmtId="0" fontId="6" fillId="0" borderId="4" xfId="19" applyFont="1" applyBorder="1" applyAlignment="1">
      <alignment horizontal="center" vertical="center" wrapText="1"/>
      <protection/>
    </xf>
    <xf numFmtId="0" fontId="6" fillId="0" borderId="50" xfId="18" applyFont="1" applyBorder="1" applyAlignment="1">
      <alignment horizontal="center" vertical="center"/>
      <protection/>
    </xf>
    <xf numFmtId="0" fontId="6" fillId="0" borderId="61" xfId="18" applyFont="1" applyBorder="1" applyAlignment="1">
      <alignment horizontal="center" vertical="center"/>
      <protection/>
    </xf>
    <xf numFmtId="0" fontId="6" fillId="0" borderId="21" xfId="18" applyFont="1" applyBorder="1" applyAlignment="1">
      <alignment horizontal="center" vertical="center"/>
      <protection/>
    </xf>
    <xf numFmtId="0" fontId="6" fillId="0" borderId="0" xfId="18" applyFont="1" applyBorder="1" applyAlignment="1">
      <alignment horizontal="center" vertical="center"/>
      <protection/>
    </xf>
    <xf numFmtId="4" fontId="6" fillId="0" borderId="25" xfId="18" applyNumberFormat="1" applyFont="1" applyBorder="1" applyAlignment="1">
      <alignment horizontal="center" vertical="center" wrapText="1"/>
      <protection/>
    </xf>
    <xf numFmtId="4" fontId="6" fillId="0" borderId="27" xfId="18" applyNumberFormat="1" applyFont="1" applyBorder="1" applyAlignment="1">
      <alignment horizontal="center" vertical="center" wrapText="1"/>
      <protection/>
    </xf>
    <xf numFmtId="0" fontId="6" fillId="0" borderId="49" xfId="19" applyFont="1" applyBorder="1" applyAlignment="1">
      <alignment horizontal="center" vertical="center"/>
      <protection/>
    </xf>
    <xf numFmtId="0" fontId="8" fillId="0" borderId="0" xfId="18" applyFont="1" applyBorder="1" applyAlignment="1">
      <alignment horizontal="center" vertical="center" wrapText="1"/>
      <protection/>
    </xf>
    <xf numFmtId="0" fontId="8" fillId="0" borderId="0" xfId="18" applyFont="1" applyBorder="1" applyAlignment="1">
      <alignment horizontal="left" vertical="center"/>
      <protection/>
    </xf>
    <xf numFmtId="3" fontId="8" fillId="0" borderId="3" xfId="18" applyNumberFormat="1" applyFont="1" applyBorder="1" applyAlignment="1">
      <alignment horizontal="center" vertical="center"/>
      <protection/>
    </xf>
    <xf numFmtId="0" fontId="6" fillId="0" borderId="3" xfId="19" applyFont="1" applyBorder="1" applyAlignment="1">
      <alignment horizontal="center" vertical="center"/>
      <protection/>
    </xf>
    <xf numFmtId="3" fontId="8" fillId="0" borderId="63" xfId="18" applyNumberFormat="1" applyFont="1" applyBorder="1" applyAlignment="1">
      <alignment horizontal="center" vertical="center" wrapText="1"/>
      <protection/>
    </xf>
    <xf numFmtId="3" fontId="8" fillId="0" borderId="19" xfId="18" applyNumberFormat="1" applyFont="1" applyBorder="1" applyAlignment="1">
      <alignment horizontal="center" vertical="center" wrapText="1"/>
      <protection/>
    </xf>
    <xf numFmtId="0" fontId="8" fillId="0" borderId="10" xfId="18" applyFont="1" applyBorder="1" applyAlignment="1">
      <alignment horizontal="center" vertical="center" wrapText="1"/>
      <protection/>
    </xf>
    <xf numFmtId="0" fontId="8" fillId="0" borderId="46" xfId="18" applyFont="1" applyBorder="1" applyAlignment="1">
      <alignment horizontal="center" vertical="center" wrapText="1"/>
      <protection/>
    </xf>
    <xf numFmtId="0" fontId="22" fillId="0" borderId="0" xfId="18" applyFont="1" applyBorder="1" applyAlignment="1">
      <alignment horizontal="left" vertical="center" wrapText="1"/>
      <protection/>
    </xf>
    <xf numFmtId="0" fontId="6" fillId="0" borderId="0" xfId="18" applyFont="1" applyBorder="1" applyAlignment="1">
      <alignment horizontal="left" vertical="center"/>
      <protection/>
    </xf>
    <xf numFmtId="3" fontId="8" fillId="0" borderId="39" xfId="18" applyNumberFormat="1" applyFont="1" applyBorder="1" applyAlignment="1">
      <alignment horizontal="center" vertical="center"/>
      <protection/>
    </xf>
    <xf numFmtId="3" fontId="8" fillId="0" borderId="40" xfId="18" applyNumberFormat="1" applyFont="1" applyBorder="1" applyAlignment="1">
      <alignment horizontal="center" vertical="center"/>
      <protection/>
    </xf>
    <xf numFmtId="3" fontId="8" fillId="0" borderId="41" xfId="18" applyNumberFormat="1" applyFont="1" applyBorder="1" applyAlignment="1">
      <alignment horizontal="center" vertical="center"/>
      <protection/>
    </xf>
    <xf numFmtId="3" fontId="8" fillId="0" borderId="10" xfId="18" applyNumberFormat="1" applyFont="1" applyBorder="1" applyAlignment="1">
      <alignment horizontal="center" vertical="center" wrapText="1"/>
      <protection/>
    </xf>
    <xf numFmtId="3" fontId="8" fillId="0" borderId="16" xfId="18" applyNumberFormat="1" applyFont="1" applyBorder="1" applyAlignment="1">
      <alignment horizontal="center" vertical="center" wrapText="1"/>
      <protection/>
    </xf>
    <xf numFmtId="3" fontId="8" fillId="0" borderId="46" xfId="18" applyNumberFormat="1" applyFont="1" applyBorder="1" applyAlignment="1">
      <alignment horizontal="center" vertical="center" wrapText="1"/>
      <protection/>
    </xf>
    <xf numFmtId="0" fontId="8" fillId="0" borderId="39" xfId="19" applyFont="1" applyBorder="1" applyAlignment="1">
      <alignment horizontal="center" vertical="center" wrapText="1"/>
      <protection/>
    </xf>
    <xf numFmtId="0" fontId="8" fillId="0" borderId="40" xfId="19" applyFont="1" applyBorder="1" applyAlignment="1">
      <alignment horizontal="center" vertical="center" wrapText="1"/>
      <protection/>
    </xf>
    <xf numFmtId="0" fontId="8" fillId="0" borderId="71" xfId="19" applyFont="1" applyBorder="1" applyAlignment="1">
      <alignment horizontal="center" vertical="center" wrapText="1"/>
      <protection/>
    </xf>
    <xf numFmtId="0" fontId="8" fillId="0" borderId="56" xfId="19" applyFont="1" applyBorder="1" applyAlignment="1">
      <alignment horizontal="center" vertical="center" wrapText="1"/>
      <protection/>
    </xf>
    <xf numFmtId="0" fontId="8" fillId="0" borderId="53" xfId="19" applyFont="1" applyBorder="1" applyAlignment="1">
      <alignment horizontal="center" vertical="center" wrapText="1"/>
      <protection/>
    </xf>
    <xf numFmtId="0" fontId="8" fillId="0" borderId="72" xfId="19" applyFont="1" applyBorder="1" applyAlignment="1">
      <alignment horizontal="center" vertical="center" wrapText="1"/>
      <protection/>
    </xf>
    <xf numFmtId="3" fontId="8" fillId="0" borderId="12" xfId="18" applyNumberFormat="1" applyFont="1" applyBorder="1" applyAlignment="1">
      <alignment horizontal="center" vertical="center"/>
      <protection/>
    </xf>
    <xf numFmtId="0" fontId="6" fillId="0" borderId="12" xfId="19" applyFont="1" applyBorder="1" applyAlignment="1">
      <alignment horizontal="center" vertical="center"/>
      <protection/>
    </xf>
    <xf numFmtId="0" fontId="3" fillId="0" borderId="27" xfId="0" applyFont="1" applyBorder="1" applyAlignment="1">
      <alignment horizontal="left" wrapText="1"/>
    </xf>
    <xf numFmtId="0" fontId="3" fillId="0" borderId="1" xfId="0" applyFont="1" applyBorder="1" applyAlignment="1">
      <alignment horizontal="left" wrapText="1"/>
    </xf>
    <xf numFmtId="0" fontId="3" fillId="0" borderId="26" xfId="0" applyFont="1" applyBorder="1" applyAlignment="1">
      <alignment horizontal="left" wrapTex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5" fillId="0" borderId="10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50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45" xfId="0" applyFont="1" applyFill="1" applyBorder="1" applyAlignment="1">
      <alignment horizontal="center" vertical="center" wrapText="1"/>
    </xf>
    <xf numFmtId="49" fontId="2" fillId="0" borderId="16" xfId="0" applyNumberFormat="1" applyFont="1" applyFill="1" applyBorder="1" applyAlignment="1">
      <alignment horizontal="center"/>
    </xf>
    <xf numFmtId="49" fontId="3" fillId="0" borderId="3" xfId="0" applyNumberFormat="1" applyFont="1" applyFill="1" applyBorder="1" applyAlignment="1">
      <alignment horizontal="center"/>
    </xf>
    <xf numFmtId="49" fontId="1" fillId="0" borderId="3" xfId="0" applyNumberFormat="1" applyFont="1" applyFill="1" applyBorder="1" applyAlignment="1">
      <alignment horizontal="center" wrapText="1"/>
    </xf>
    <xf numFmtId="0" fontId="1" fillId="0" borderId="3" xfId="0" applyFont="1" applyFill="1" applyBorder="1" applyAlignment="1">
      <alignment horizontal="left" wrapText="1"/>
    </xf>
    <xf numFmtId="0" fontId="2" fillId="0" borderId="16" xfId="0" applyFont="1" applyFill="1" applyBorder="1" applyAlignment="1">
      <alignment horizontal="center"/>
    </xf>
    <xf numFmtId="0" fontId="0" fillId="0" borderId="3" xfId="0" applyFill="1" applyBorder="1" applyAlignment="1">
      <alignment horizontal="center" wrapText="1"/>
    </xf>
    <xf numFmtId="0" fontId="1" fillId="0" borderId="16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46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center"/>
    </xf>
    <xf numFmtId="0" fontId="5" fillId="0" borderId="70" xfId="0" applyFont="1" applyFill="1" applyBorder="1" applyAlignment="1">
      <alignment horizontal="center" vertical="center"/>
    </xf>
    <xf numFmtId="0" fontId="5" fillId="0" borderId="61" xfId="0" applyFont="1" applyFill="1" applyBorder="1" applyAlignment="1">
      <alignment horizontal="center" vertical="center"/>
    </xf>
    <xf numFmtId="0" fontId="5" fillId="0" borderId="60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vertical="center" wrapText="1"/>
    </xf>
    <xf numFmtId="0" fontId="1" fillId="0" borderId="4" xfId="0" applyFont="1" applyFill="1" applyBorder="1" applyAlignment="1">
      <alignment vertical="center" wrapText="1"/>
    </xf>
    <xf numFmtId="0" fontId="1" fillId="0" borderId="19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vertical="center"/>
    </xf>
    <xf numFmtId="0" fontId="1" fillId="0" borderId="4" xfId="0" applyFont="1" applyFill="1" applyBorder="1" applyAlignment="1">
      <alignment vertical="center"/>
    </xf>
    <xf numFmtId="0" fontId="1" fillId="0" borderId="19" xfId="0" applyFont="1" applyFill="1" applyBorder="1" applyAlignment="1">
      <alignment vertical="center"/>
    </xf>
    <xf numFmtId="0" fontId="5" fillId="0" borderId="58" xfId="0" applyFont="1" applyFill="1" applyBorder="1" applyAlignment="1">
      <alignment horizontal="center" vertical="center" wrapText="1"/>
    </xf>
    <xf numFmtId="0" fontId="5" fillId="0" borderId="43" xfId="0" applyFont="1" applyFill="1" applyBorder="1" applyAlignment="1">
      <alignment horizontal="center" vertical="center" wrapText="1"/>
    </xf>
    <xf numFmtId="0" fontId="5" fillId="0" borderId="63" xfId="0" applyFont="1" applyFill="1" applyBorder="1" applyAlignment="1">
      <alignment horizontal="center" vertical="center" wrapText="1"/>
    </xf>
    <xf numFmtId="0" fontId="5" fillId="0" borderId="73" xfId="0" applyFont="1" applyFill="1" applyBorder="1" applyAlignment="1">
      <alignment horizontal="center" vertical="center" wrapText="1"/>
    </xf>
    <xf numFmtId="0" fontId="5" fillId="0" borderId="62" xfId="0" applyFont="1" applyFill="1" applyBorder="1" applyAlignment="1">
      <alignment horizontal="center" vertical="center" wrapText="1"/>
    </xf>
    <xf numFmtId="0" fontId="5" fillId="0" borderId="74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left" vertical="center"/>
    </xf>
    <xf numFmtId="0" fontId="5" fillId="0" borderId="26" xfId="0" applyFont="1" applyFill="1" applyBorder="1" applyAlignment="1">
      <alignment horizontal="left" vertical="center"/>
    </xf>
    <xf numFmtId="0" fontId="5" fillId="0" borderId="58" xfId="0" applyFont="1" applyFill="1" applyBorder="1" applyAlignment="1">
      <alignment horizontal="center" vertical="center"/>
    </xf>
    <xf numFmtId="0" fontId="5" fillId="0" borderId="43" xfId="0" applyFont="1" applyFill="1" applyBorder="1" applyAlignment="1">
      <alignment horizontal="center" vertical="center"/>
    </xf>
    <xf numFmtId="0" fontId="5" fillId="0" borderId="63" xfId="0" applyFont="1" applyFill="1" applyBorder="1" applyAlignment="1">
      <alignment horizontal="center" vertical="center"/>
    </xf>
    <xf numFmtId="0" fontId="2" fillId="0" borderId="50" xfId="0" applyFont="1" applyFill="1" applyBorder="1" applyAlignment="1">
      <alignment horizontal="center"/>
    </xf>
    <xf numFmtId="0" fontId="2" fillId="0" borderId="61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2" fillId="0" borderId="46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left"/>
    </xf>
    <xf numFmtId="0" fontId="1" fillId="0" borderId="50" xfId="0" applyFont="1" applyFill="1" applyBorder="1" applyAlignment="1">
      <alignment horizontal="center"/>
    </xf>
    <xf numFmtId="0" fontId="1" fillId="0" borderId="61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43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49" fontId="1" fillId="0" borderId="4" xfId="0" applyNumberFormat="1" applyFont="1" applyFill="1" applyBorder="1" applyAlignment="1">
      <alignment horizontal="center"/>
    </xf>
    <xf numFmtId="49" fontId="1" fillId="0" borderId="43" xfId="0" applyNumberFormat="1" applyFont="1" applyFill="1" applyBorder="1" applyAlignment="1">
      <alignment horizontal="center"/>
    </xf>
    <xf numFmtId="49" fontId="1" fillId="0" borderId="17" xfId="0" applyNumberFormat="1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2" fillId="0" borderId="4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left" vertical="center"/>
    </xf>
    <xf numFmtId="0" fontId="2" fillId="0" borderId="43" xfId="0" applyFont="1" applyFill="1" applyBorder="1" applyAlignment="1">
      <alignment horizontal="left" vertical="center"/>
    </xf>
    <xf numFmtId="0" fontId="2" fillId="0" borderId="17" xfId="0" applyFont="1" applyFill="1" applyBorder="1" applyAlignment="1">
      <alignment horizontal="left" vertical="center"/>
    </xf>
    <xf numFmtId="0" fontId="1" fillId="0" borderId="4" xfId="0" applyFont="1" applyFill="1" applyBorder="1" applyAlignment="1">
      <alignment horizontal="left" vertical="center" wrapText="1"/>
    </xf>
    <xf numFmtId="0" fontId="1" fillId="0" borderId="43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left" wrapText="1"/>
    </xf>
    <xf numFmtId="0" fontId="2" fillId="0" borderId="4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0" fillId="0" borderId="43" xfId="0" applyFont="1" applyFill="1" applyBorder="1" applyAlignment="1">
      <alignment horizontal="center" vertical="center"/>
    </xf>
    <xf numFmtId="0" fontId="1" fillId="0" borderId="43" xfId="0" applyFont="1" applyFill="1" applyBorder="1" applyAlignment="1">
      <alignment horizontal="left" vertical="center"/>
    </xf>
    <xf numFmtId="0" fontId="1" fillId="0" borderId="17" xfId="0" applyFont="1" applyFill="1" applyBorder="1" applyAlignment="1">
      <alignment horizontal="left" vertical="center"/>
    </xf>
    <xf numFmtId="0" fontId="1" fillId="0" borderId="43" xfId="0" applyFont="1" applyFill="1" applyBorder="1" applyAlignment="1">
      <alignment/>
    </xf>
    <xf numFmtId="0" fontId="1" fillId="0" borderId="17" xfId="0" applyFont="1" applyFill="1" applyBorder="1" applyAlignment="1">
      <alignment/>
    </xf>
    <xf numFmtId="0" fontId="1" fillId="0" borderId="43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32" fillId="0" borderId="31" xfId="0" applyFont="1" applyFill="1" applyBorder="1" applyAlignment="1">
      <alignment horizontal="center" vertical="center" wrapText="1"/>
    </xf>
    <xf numFmtId="0" fontId="32" fillId="0" borderId="32" xfId="0" applyFont="1" applyFill="1" applyBorder="1" applyAlignment="1">
      <alignment horizontal="center" vertical="center" wrapText="1"/>
    </xf>
    <xf numFmtId="0" fontId="32" fillId="0" borderId="51" xfId="0" applyFont="1" applyFill="1" applyBorder="1" applyAlignment="1">
      <alignment horizontal="center" vertical="center" wrapText="1"/>
    </xf>
    <xf numFmtId="0" fontId="32" fillId="0" borderId="28" xfId="0" applyFont="1" applyFill="1" applyBorder="1" applyAlignment="1">
      <alignment horizontal="center" vertical="center" wrapText="1"/>
    </xf>
    <xf numFmtId="0" fontId="18" fillId="0" borderId="70" xfId="0" applyFont="1" applyFill="1" applyBorder="1" applyAlignment="1">
      <alignment horizontal="center" vertical="center" wrapText="1"/>
    </xf>
    <xf numFmtId="0" fontId="18" fillId="0" borderId="61" xfId="0" applyFont="1" applyFill="1" applyBorder="1" applyAlignment="1">
      <alignment horizontal="center" vertical="center" wrapText="1"/>
    </xf>
    <xf numFmtId="0" fontId="18" fillId="0" borderId="21" xfId="0" applyFont="1" applyFill="1" applyBorder="1" applyAlignment="1">
      <alignment horizontal="center" vertical="center" wrapText="1"/>
    </xf>
    <xf numFmtId="0" fontId="28" fillId="0" borderId="50" xfId="0" applyFont="1" applyFill="1" applyBorder="1" applyAlignment="1">
      <alignment horizontal="center" vertical="center" wrapText="1"/>
    </xf>
    <xf numFmtId="0" fontId="28" fillId="0" borderId="61" xfId="0" applyFont="1" applyFill="1" applyBorder="1" applyAlignment="1">
      <alignment horizontal="center" vertical="center" wrapText="1"/>
    </xf>
    <xf numFmtId="0" fontId="28" fillId="0" borderId="21" xfId="0" applyFont="1" applyFill="1" applyBorder="1" applyAlignment="1">
      <alignment horizontal="center" vertical="center" wrapText="1"/>
    </xf>
    <xf numFmtId="0" fontId="28" fillId="0" borderId="16" xfId="0" applyFont="1" applyFill="1" applyBorder="1" applyAlignment="1">
      <alignment horizontal="center" vertical="center" wrapText="1"/>
    </xf>
    <xf numFmtId="0" fontId="28" fillId="0" borderId="46" xfId="0" applyFont="1" applyFill="1" applyBorder="1" applyAlignment="1">
      <alignment horizontal="center" vertical="center" wrapText="1"/>
    </xf>
    <xf numFmtId="0" fontId="28" fillId="0" borderId="49" xfId="0" applyFont="1" applyFill="1" applyBorder="1" applyAlignment="1">
      <alignment horizontal="center" vertical="center" wrapText="1"/>
    </xf>
    <xf numFmtId="0" fontId="28" fillId="0" borderId="23" xfId="0" applyFont="1" applyFill="1" applyBorder="1" applyAlignment="1">
      <alignment horizontal="center" vertical="center" wrapText="1"/>
    </xf>
    <xf numFmtId="0" fontId="28" fillId="0" borderId="25" xfId="0" applyFont="1" applyFill="1" applyBorder="1" applyAlignment="1">
      <alignment horizontal="center" vertical="center" wrapText="1"/>
    </xf>
    <xf numFmtId="0" fontId="28" fillId="0" borderId="3" xfId="0" applyFont="1" applyFill="1" applyBorder="1" applyAlignment="1">
      <alignment horizontal="center" vertical="center" wrapText="1"/>
    </xf>
    <xf numFmtId="0" fontId="28" fillId="0" borderId="19" xfId="0" applyFont="1" applyFill="1" applyBorder="1" applyAlignment="1">
      <alignment horizontal="center" vertical="center" wrapText="1"/>
    </xf>
    <xf numFmtId="0" fontId="28" fillId="0" borderId="0" xfId="0" applyFont="1" applyFill="1" applyAlignment="1">
      <alignment horizontal="left" vertical="center" wrapText="1"/>
    </xf>
    <xf numFmtId="0" fontId="28" fillId="0" borderId="31" xfId="0" applyFont="1" applyFill="1" applyBorder="1" applyAlignment="1">
      <alignment horizontal="center" vertical="center" wrapText="1"/>
    </xf>
    <xf numFmtId="0" fontId="28" fillId="0" borderId="51" xfId="0" applyFont="1" applyFill="1" applyBorder="1" applyAlignment="1">
      <alignment horizontal="center" vertical="center" wrapText="1"/>
    </xf>
    <xf numFmtId="0" fontId="28" fillId="0" borderId="29" xfId="0" applyFont="1" applyFill="1" applyBorder="1" applyAlignment="1">
      <alignment horizontal="center" vertical="center" wrapText="1"/>
    </xf>
    <xf numFmtId="0" fontId="28" fillId="0" borderId="55" xfId="0" applyFont="1" applyFill="1" applyBorder="1" applyAlignment="1">
      <alignment horizontal="center" vertical="center" wrapText="1"/>
    </xf>
    <xf numFmtId="0" fontId="17" fillId="0" borderId="0" xfId="0" applyFont="1" applyFill="1" applyAlignment="1">
      <alignment horizontal="left" vertical="center" wrapText="1"/>
    </xf>
    <xf numFmtId="0" fontId="18" fillId="0" borderId="75" xfId="0" applyFont="1" applyFill="1" applyBorder="1" applyAlignment="1">
      <alignment horizontal="center" vertical="center" wrapText="1"/>
    </xf>
    <xf numFmtId="0" fontId="18" fillId="0" borderId="23" xfId="0" applyFont="1" applyFill="1" applyBorder="1" applyAlignment="1">
      <alignment horizontal="center" vertical="center" wrapText="1"/>
    </xf>
    <xf numFmtId="0" fontId="18" fillId="0" borderId="25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</cellXfs>
  <cellStyles count="12">
    <cellStyle name="Normal" xfId="0"/>
    <cellStyle name="Comma" xfId="15"/>
    <cellStyle name="Comma [0]" xfId="16"/>
    <cellStyle name="Hyperlink" xfId="17"/>
    <cellStyle name="Normalny_zał UE" xfId="18"/>
    <cellStyle name="Normalny_Załącznik nr 9 zmiana Sejmiku 23.06.2005" xfId="19"/>
    <cellStyle name="Normalny_Załączniki do projektu budżetu na 2005 r" xfId="20"/>
    <cellStyle name="Normalny_Załączniki nr 3 4 5 zmiana Sejmiku 23.06.2005" xfId="21"/>
    <cellStyle name="Followed Hyperlink" xfId="22"/>
    <cellStyle name="Percent" xfId="23"/>
    <cellStyle name="Currency" xfId="24"/>
    <cellStyle name="Currency [0]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93"/>
  <sheetViews>
    <sheetView tabSelected="1" workbookViewId="0" topLeftCell="A13">
      <selection activeCell="D9" sqref="D9"/>
    </sheetView>
  </sheetViews>
  <sheetFormatPr defaultColWidth="9.00390625" defaultRowHeight="12.75"/>
  <cols>
    <col min="1" max="1" width="6.25390625" style="1" customWidth="1"/>
    <col min="2" max="2" width="7.875" style="1" customWidth="1"/>
    <col min="3" max="3" width="6.875" style="1" customWidth="1"/>
    <col min="4" max="4" width="37.125" style="1" customWidth="1"/>
    <col min="5" max="5" width="13.25390625" style="1" customWidth="1"/>
    <col min="6" max="7" width="11.625" style="1" customWidth="1"/>
    <col min="8" max="8" width="12.875" style="1" customWidth="1"/>
    <col min="9" max="9" width="12.375" style="3" bestFit="1" customWidth="1"/>
    <col min="10" max="16384" width="9.125" style="1" customWidth="1"/>
  </cols>
  <sheetData>
    <row r="1" spans="5:7" ht="12.75">
      <c r="E1" s="2"/>
      <c r="G1" s="2" t="s">
        <v>0</v>
      </c>
    </row>
    <row r="2" spans="5:7" ht="12.75">
      <c r="E2" s="2"/>
      <c r="G2" s="2" t="s">
        <v>1</v>
      </c>
    </row>
    <row r="3" ht="12.75">
      <c r="G3" s="1" t="s">
        <v>2</v>
      </c>
    </row>
    <row r="6" spans="1:8" ht="55.5" customHeight="1">
      <c r="A6" s="762" t="s">
        <v>3</v>
      </c>
      <c r="B6" s="762"/>
      <c r="C6" s="762"/>
      <c r="D6" s="762"/>
      <c r="E6" s="762"/>
      <c r="F6" s="762"/>
      <c r="G6" s="762"/>
      <c r="H6" s="762"/>
    </row>
    <row r="8" ht="12.75">
      <c r="H8" s="1" t="s">
        <v>4</v>
      </c>
    </row>
    <row r="9" spans="1:9" s="7" customFormat="1" ht="25.5">
      <c r="A9" s="5" t="s">
        <v>5</v>
      </c>
      <c r="B9" s="5" t="s">
        <v>6</v>
      </c>
      <c r="C9" s="5" t="s">
        <v>7</v>
      </c>
      <c r="D9" s="5" t="s">
        <v>8</v>
      </c>
      <c r="E9" s="5" t="s">
        <v>9</v>
      </c>
      <c r="F9" s="5" t="s">
        <v>10</v>
      </c>
      <c r="G9" s="5" t="s">
        <v>11</v>
      </c>
      <c r="H9" s="5" t="s">
        <v>12</v>
      </c>
      <c r="I9" s="6"/>
    </row>
    <row r="10" spans="1:9" s="10" customFormat="1" ht="13.5">
      <c r="A10" s="8">
        <v>1</v>
      </c>
      <c r="B10" s="8">
        <v>2</v>
      </c>
      <c r="C10" s="8">
        <v>3</v>
      </c>
      <c r="D10" s="8">
        <v>4</v>
      </c>
      <c r="E10" s="8">
        <v>5</v>
      </c>
      <c r="F10" s="8">
        <v>6</v>
      </c>
      <c r="G10" s="8">
        <v>7</v>
      </c>
      <c r="H10" s="8">
        <v>8</v>
      </c>
      <c r="I10" s="9"/>
    </row>
    <row r="11" spans="1:9" s="10" customFormat="1" ht="11.25" customHeight="1">
      <c r="A11" s="11"/>
      <c r="B11" s="11"/>
      <c r="C11" s="11"/>
      <c r="D11" s="11"/>
      <c r="E11" s="11"/>
      <c r="F11" s="11"/>
      <c r="G11" s="11"/>
      <c r="H11" s="11"/>
      <c r="I11" s="9"/>
    </row>
    <row r="12" spans="1:9" s="15" customFormat="1" ht="23.25" customHeight="1">
      <c r="A12" s="12"/>
      <c r="B12" s="12"/>
      <c r="C12" s="12"/>
      <c r="D12" s="12" t="s">
        <v>13</v>
      </c>
      <c r="E12" s="13">
        <v>364795028</v>
      </c>
      <c r="F12" s="13">
        <f>F14+F27+F39+F43+F49+F53+F64+F70+F92+F101+F107+F113+F117+F125</f>
        <v>14443040</v>
      </c>
      <c r="G12" s="13">
        <f>G14+G27+G39+G43+G49+G53+G64+G70+G92+G101+G107+G113+G117+G125</f>
        <v>112000</v>
      </c>
      <c r="H12" s="13">
        <f>E12+F12-G12</f>
        <v>379126068</v>
      </c>
      <c r="I12" s="14"/>
    </row>
    <row r="13" spans="1:9" s="20" customFormat="1" ht="11.25" customHeight="1">
      <c r="A13" s="16"/>
      <c r="B13" s="16"/>
      <c r="C13" s="16"/>
      <c r="D13" s="16"/>
      <c r="E13" s="17"/>
      <c r="F13" s="17"/>
      <c r="G13" s="17"/>
      <c r="H13" s="18"/>
      <c r="I13" s="19"/>
    </row>
    <row r="14" spans="1:11" s="25" customFormat="1" ht="14.25">
      <c r="A14" s="21" t="s">
        <v>14</v>
      </c>
      <c r="B14" s="21" t="s">
        <v>15</v>
      </c>
      <c r="C14" s="21" t="s">
        <v>15</v>
      </c>
      <c r="D14" s="22" t="s">
        <v>16</v>
      </c>
      <c r="E14" s="23">
        <v>11130476</v>
      </c>
      <c r="F14" s="23">
        <f>F15+F17+F19+F21+F24</f>
        <v>1092150</v>
      </c>
      <c r="G14" s="23">
        <f>G15+G17+G19+G21+G24</f>
        <v>0</v>
      </c>
      <c r="H14" s="17">
        <f aca="true" t="shared" si="0" ref="H14:H25">E14+F14-G14</f>
        <v>12222626</v>
      </c>
      <c r="I14" s="24"/>
      <c r="J14" s="25" t="s">
        <v>15</v>
      </c>
      <c r="K14" s="25" t="s">
        <v>15</v>
      </c>
    </row>
    <row r="15" spans="1:9" s="31" customFormat="1" ht="12.75">
      <c r="A15" s="26"/>
      <c r="B15" s="26" t="s">
        <v>17</v>
      </c>
      <c r="C15" s="26"/>
      <c r="D15" s="27" t="s">
        <v>18</v>
      </c>
      <c r="E15" s="28">
        <v>32680</v>
      </c>
      <c r="F15" s="28">
        <f>F16</f>
        <v>1066</v>
      </c>
      <c r="G15" s="28">
        <f>G16</f>
        <v>0</v>
      </c>
      <c r="H15" s="29">
        <f t="shared" si="0"/>
        <v>33746</v>
      </c>
      <c r="I15" s="30"/>
    </row>
    <row r="16" spans="1:9" s="37" customFormat="1" ht="15.75" customHeight="1">
      <c r="A16" s="32"/>
      <c r="B16" s="32"/>
      <c r="C16" s="32" t="s">
        <v>19</v>
      </c>
      <c r="D16" s="33" t="s">
        <v>20</v>
      </c>
      <c r="E16" s="34">
        <v>0</v>
      </c>
      <c r="F16" s="34">
        <v>1066</v>
      </c>
      <c r="G16" s="34">
        <v>0</v>
      </c>
      <c r="H16" s="35">
        <f t="shared" si="0"/>
        <v>1066</v>
      </c>
      <c r="I16" s="36"/>
    </row>
    <row r="17" spans="1:9" s="31" customFormat="1" ht="12.75">
      <c r="A17" s="26"/>
      <c r="B17" s="26" t="s">
        <v>21</v>
      </c>
      <c r="C17" s="26"/>
      <c r="D17" s="27" t="s">
        <v>22</v>
      </c>
      <c r="E17" s="28">
        <v>9829000</v>
      </c>
      <c r="F17" s="28">
        <f>F18</f>
        <v>456000</v>
      </c>
      <c r="G17" s="28">
        <f>G18</f>
        <v>0</v>
      </c>
      <c r="H17" s="29">
        <f t="shared" si="0"/>
        <v>10285000</v>
      </c>
      <c r="I17" s="30"/>
    </row>
    <row r="18" spans="1:9" s="37" customFormat="1" ht="54.75" customHeight="1">
      <c r="A18" s="32"/>
      <c r="B18" s="32"/>
      <c r="C18" s="32" t="s">
        <v>23</v>
      </c>
      <c r="D18" s="33" t="s">
        <v>24</v>
      </c>
      <c r="E18" s="34">
        <v>2073000</v>
      </c>
      <c r="F18" s="34">
        <v>456000</v>
      </c>
      <c r="G18" s="34">
        <v>0</v>
      </c>
      <c r="H18" s="35">
        <f t="shared" si="0"/>
        <v>2529000</v>
      </c>
      <c r="I18" s="36"/>
    </row>
    <row r="19" spans="1:9" s="42" customFormat="1" ht="12.75">
      <c r="A19" s="38"/>
      <c r="B19" s="38" t="s">
        <v>25</v>
      </c>
      <c r="C19" s="38"/>
      <c r="D19" s="39" t="s">
        <v>26</v>
      </c>
      <c r="E19" s="40">
        <f>E20</f>
        <v>0</v>
      </c>
      <c r="F19" s="40">
        <f>F20</f>
        <v>600000</v>
      </c>
      <c r="G19" s="40">
        <f>G20</f>
        <v>0</v>
      </c>
      <c r="H19" s="29">
        <f t="shared" si="0"/>
        <v>600000</v>
      </c>
      <c r="I19" s="41"/>
    </row>
    <row r="20" spans="1:8" ht="67.5" customHeight="1">
      <c r="A20" s="43"/>
      <c r="B20" s="43"/>
      <c r="C20" s="43" t="s">
        <v>27</v>
      </c>
      <c r="D20" s="44" t="s">
        <v>28</v>
      </c>
      <c r="E20" s="45">
        <v>0</v>
      </c>
      <c r="F20" s="45">
        <v>600000</v>
      </c>
      <c r="G20" s="45">
        <v>0</v>
      </c>
      <c r="H20" s="35">
        <f t="shared" si="0"/>
        <v>600000</v>
      </c>
    </row>
    <row r="21" spans="1:9" s="42" customFormat="1" ht="12.75">
      <c r="A21" s="38"/>
      <c r="B21" s="38" t="s">
        <v>29</v>
      </c>
      <c r="C21" s="38"/>
      <c r="D21" s="39" t="s">
        <v>30</v>
      </c>
      <c r="E21" s="40">
        <f>SUM(E22:E23)</f>
        <v>0</v>
      </c>
      <c r="F21" s="40">
        <f>SUM(F22:F23)</f>
        <v>35000</v>
      </c>
      <c r="G21" s="40">
        <f>SUM(G22:G23)</f>
        <v>0</v>
      </c>
      <c r="H21" s="29">
        <f t="shared" si="0"/>
        <v>35000</v>
      </c>
      <c r="I21" s="41"/>
    </row>
    <row r="22" spans="1:8" ht="54.75" customHeight="1">
      <c r="A22" s="43"/>
      <c r="B22" s="43"/>
      <c r="C22" s="43" t="s">
        <v>31</v>
      </c>
      <c r="D22" s="44" t="s">
        <v>32</v>
      </c>
      <c r="E22" s="45">
        <v>0</v>
      </c>
      <c r="F22" s="45">
        <v>20000</v>
      </c>
      <c r="G22" s="45">
        <v>0</v>
      </c>
      <c r="H22" s="35">
        <f t="shared" si="0"/>
        <v>20000</v>
      </c>
    </row>
    <row r="23" spans="1:8" ht="54.75" customHeight="1">
      <c r="A23" s="43"/>
      <c r="B23" s="43"/>
      <c r="C23" s="43" t="s">
        <v>33</v>
      </c>
      <c r="D23" s="44" t="s">
        <v>34</v>
      </c>
      <c r="E23" s="45">
        <v>0</v>
      </c>
      <c r="F23" s="45">
        <v>15000</v>
      </c>
      <c r="G23" s="45">
        <v>0</v>
      </c>
      <c r="H23" s="35">
        <f t="shared" si="0"/>
        <v>15000</v>
      </c>
    </row>
    <row r="24" spans="1:9" s="42" customFormat="1" ht="12.75">
      <c r="A24" s="38"/>
      <c r="B24" s="38" t="s">
        <v>35</v>
      </c>
      <c r="C24" s="38"/>
      <c r="D24" s="39" t="s">
        <v>36</v>
      </c>
      <c r="E24" s="40">
        <v>0</v>
      </c>
      <c r="F24" s="40">
        <f>F25</f>
        <v>84</v>
      </c>
      <c r="G24" s="40">
        <f>G25</f>
        <v>0</v>
      </c>
      <c r="H24" s="29">
        <f t="shared" si="0"/>
        <v>84</v>
      </c>
      <c r="I24" s="41"/>
    </row>
    <row r="25" spans="1:8" ht="29.25" customHeight="1">
      <c r="A25" s="43"/>
      <c r="B25" s="43"/>
      <c r="C25" s="43" t="s">
        <v>37</v>
      </c>
      <c r="D25" s="44" t="s">
        <v>38</v>
      </c>
      <c r="E25" s="45">
        <v>0</v>
      </c>
      <c r="F25" s="45">
        <v>84</v>
      </c>
      <c r="G25" s="45">
        <v>0</v>
      </c>
      <c r="H25" s="35">
        <f t="shared" si="0"/>
        <v>84</v>
      </c>
    </row>
    <row r="26" spans="1:8" ht="12.75">
      <c r="A26" s="43"/>
      <c r="B26" s="43"/>
      <c r="C26" s="43"/>
      <c r="D26" s="44"/>
      <c r="E26" s="45"/>
      <c r="F26" s="45"/>
      <c r="G26" s="45"/>
      <c r="H26" s="35"/>
    </row>
    <row r="27" spans="1:11" s="51" customFormat="1" ht="14.25">
      <c r="A27" s="46">
        <v>600</v>
      </c>
      <c r="B27" s="46" t="s">
        <v>15</v>
      </c>
      <c r="C27" s="46" t="s">
        <v>15</v>
      </c>
      <c r="D27" s="47" t="s">
        <v>39</v>
      </c>
      <c r="E27" s="48">
        <v>22368839</v>
      </c>
      <c r="F27" s="48">
        <f>F28+F30+F32</f>
        <v>1673955</v>
      </c>
      <c r="G27" s="48">
        <f>G28+G30+G32</f>
        <v>39000</v>
      </c>
      <c r="H27" s="49">
        <f aca="true" t="shared" si="1" ref="H27:H37">E27+F27-G27</f>
        <v>24003794</v>
      </c>
      <c r="I27" s="50"/>
      <c r="J27" s="51" t="s">
        <v>15</v>
      </c>
      <c r="K27" s="51" t="s">
        <v>15</v>
      </c>
    </row>
    <row r="28" spans="1:9" s="31" customFormat="1" ht="12.75">
      <c r="A28" s="26"/>
      <c r="B28" s="26" t="s">
        <v>40</v>
      </c>
      <c r="C28" s="26"/>
      <c r="D28" s="27" t="s">
        <v>41</v>
      </c>
      <c r="E28" s="28">
        <v>1014665</v>
      </c>
      <c r="F28" s="28">
        <f>F29</f>
        <v>975455</v>
      </c>
      <c r="G28" s="28">
        <f>G29</f>
        <v>0</v>
      </c>
      <c r="H28" s="29">
        <f t="shared" si="1"/>
        <v>1990120</v>
      </c>
      <c r="I28" s="30"/>
    </row>
    <row r="29" spans="1:9" s="37" customFormat="1" ht="16.5" customHeight="1">
      <c r="A29" s="32"/>
      <c r="B29" s="32"/>
      <c r="C29" s="32" t="s">
        <v>42</v>
      </c>
      <c r="D29" s="33" t="s">
        <v>43</v>
      </c>
      <c r="E29" s="34">
        <v>903665</v>
      </c>
      <c r="F29" s="34">
        <v>975455</v>
      </c>
      <c r="G29" s="34">
        <v>0</v>
      </c>
      <c r="H29" s="35">
        <f t="shared" si="1"/>
        <v>1879120</v>
      </c>
      <c r="I29" s="36"/>
    </row>
    <row r="30" spans="1:9" s="31" customFormat="1" ht="12.75">
      <c r="A30" s="26"/>
      <c r="B30" s="26" t="s">
        <v>44</v>
      </c>
      <c r="C30" s="26"/>
      <c r="D30" s="27" t="s">
        <v>45</v>
      </c>
      <c r="E30" s="28">
        <v>0</v>
      </c>
      <c r="F30" s="28">
        <f>F31</f>
        <v>7100</v>
      </c>
      <c r="G30" s="28">
        <f>G31</f>
        <v>0</v>
      </c>
      <c r="H30" s="29">
        <f t="shared" si="1"/>
        <v>7100</v>
      </c>
      <c r="I30" s="30"/>
    </row>
    <row r="31" spans="1:9" s="37" customFormat="1" ht="46.5" customHeight="1">
      <c r="A31" s="32"/>
      <c r="B31" s="32"/>
      <c r="C31" s="32" t="s">
        <v>46</v>
      </c>
      <c r="D31" s="33" t="s">
        <v>47</v>
      </c>
      <c r="E31" s="34">
        <v>0</v>
      </c>
      <c r="F31" s="34">
        <v>7100</v>
      </c>
      <c r="G31" s="34">
        <v>0</v>
      </c>
      <c r="H31" s="35">
        <f t="shared" si="1"/>
        <v>7100</v>
      </c>
      <c r="I31" s="36"/>
    </row>
    <row r="32" spans="1:11" s="42" customFormat="1" ht="12.75">
      <c r="A32" s="38" t="s">
        <v>15</v>
      </c>
      <c r="B32" s="38">
        <v>60013</v>
      </c>
      <c r="C32" s="38" t="s">
        <v>15</v>
      </c>
      <c r="D32" s="39" t="s">
        <v>48</v>
      </c>
      <c r="E32" s="40">
        <v>21354174</v>
      </c>
      <c r="F32" s="40">
        <f>SUM(F33+F34+F35+F36+F37)</f>
        <v>691400</v>
      </c>
      <c r="G32" s="40">
        <f>SUM(G33+G34+G35+G36+G37)</f>
        <v>39000</v>
      </c>
      <c r="H32" s="29">
        <f t="shared" si="1"/>
        <v>22006574</v>
      </c>
      <c r="I32" s="41"/>
      <c r="J32" s="42" t="s">
        <v>15</v>
      </c>
      <c r="K32" s="42" t="s">
        <v>15</v>
      </c>
    </row>
    <row r="33" spans="1:8" ht="21" customHeight="1">
      <c r="A33" s="43"/>
      <c r="B33" s="43"/>
      <c r="C33" s="43" t="s">
        <v>49</v>
      </c>
      <c r="D33" s="44" t="s">
        <v>50</v>
      </c>
      <c r="E33" s="45">
        <v>0</v>
      </c>
      <c r="F33" s="45">
        <v>690400</v>
      </c>
      <c r="G33" s="45">
        <v>0</v>
      </c>
      <c r="H33" s="35">
        <f t="shared" si="1"/>
        <v>690400</v>
      </c>
    </row>
    <row r="34" spans="1:8" ht="76.5">
      <c r="A34" s="43"/>
      <c r="B34" s="43"/>
      <c r="C34" s="43" t="s">
        <v>51</v>
      </c>
      <c r="D34" s="44" t="s">
        <v>52</v>
      </c>
      <c r="E34" s="45">
        <v>25000</v>
      </c>
      <c r="F34" s="45">
        <v>0</v>
      </c>
      <c r="G34" s="45">
        <v>15000</v>
      </c>
      <c r="H34" s="35">
        <f t="shared" si="1"/>
        <v>10000</v>
      </c>
    </row>
    <row r="35" spans="1:8" ht="17.25" customHeight="1">
      <c r="A35" s="43"/>
      <c r="B35" s="43"/>
      <c r="C35" s="43" t="s">
        <v>53</v>
      </c>
      <c r="D35" s="44" t="s">
        <v>54</v>
      </c>
      <c r="E35" s="45">
        <v>10000</v>
      </c>
      <c r="F35" s="45">
        <v>0</v>
      </c>
      <c r="G35" s="45">
        <v>4000</v>
      </c>
      <c r="H35" s="35">
        <f t="shared" si="1"/>
        <v>6000</v>
      </c>
    </row>
    <row r="36" spans="1:8" ht="16.5" customHeight="1">
      <c r="A36" s="43"/>
      <c r="B36" s="43"/>
      <c r="C36" s="43" t="s">
        <v>19</v>
      </c>
      <c r="D36" s="44" t="s">
        <v>20</v>
      </c>
      <c r="E36" s="45">
        <v>50000</v>
      </c>
      <c r="F36" s="45">
        <v>0</v>
      </c>
      <c r="G36" s="45">
        <v>20000</v>
      </c>
      <c r="H36" s="35">
        <f t="shared" si="1"/>
        <v>30000</v>
      </c>
    </row>
    <row r="37" spans="1:8" ht="17.25" customHeight="1">
      <c r="A37" s="43"/>
      <c r="B37" s="43"/>
      <c r="C37" s="43" t="s">
        <v>55</v>
      </c>
      <c r="D37" s="44" t="s">
        <v>56</v>
      </c>
      <c r="E37" s="45">
        <v>1000</v>
      </c>
      <c r="F37" s="45">
        <v>1000</v>
      </c>
      <c r="G37" s="45">
        <v>0</v>
      </c>
      <c r="H37" s="35">
        <f t="shared" si="1"/>
        <v>2000</v>
      </c>
    </row>
    <row r="38" spans="1:8" ht="12.75">
      <c r="A38" s="43"/>
      <c r="B38" s="43"/>
      <c r="C38" s="43"/>
      <c r="D38" s="44"/>
      <c r="E38" s="45"/>
      <c r="F38" s="45"/>
      <c r="G38" s="45"/>
      <c r="H38" s="35"/>
    </row>
    <row r="39" spans="1:9" s="53" customFormat="1" ht="14.25">
      <c r="A39" s="46" t="s">
        <v>57</v>
      </c>
      <c r="B39" s="46"/>
      <c r="C39" s="46"/>
      <c r="D39" s="47" t="s">
        <v>58</v>
      </c>
      <c r="E39" s="48">
        <v>0</v>
      </c>
      <c r="F39" s="48">
        <f>F40</f>
        <v>11970</v>
      </c>
      <c r="G39" s="48">
        <f>G40</f>
        <v>0</v>
      </c>
      <c r="H39" s="49">
        <f>E39+F39-G39</f>
        <v>11970</v>
      </c>
      <c r="I39" s="52"/>
    </row>
    <row r="40" spans="1:9" s="42" customFormat="1" ht="12.75">
      <c r="A40" s="38"/>
      <c r="B40" s="38" t="s">
        <v>59</v>
      </c>
      <c r="C40" s="38"/>
      <c r="D40" s="39" t="s">
        <v>30</v>
      </c>
      <c r="E40" s="40">
        <v>0</v>
      </c>
      <c r="F40" s="40">
        <f>F41</f>
        <v>11970</v>
      </c>
      <c r="G40" s="40">
        <f>G41</f>
        <v>0</v>
      </c>
      <c r="H40" s="29">
        <f>E40+F40-G40</f>
        <v>11970</v>
      </c>
      <c r="I40" s="41"/>
    </row>
    <row r="41" spans="1:8" ht="17.25" customHeight="1">
      <c r="A41" s="43"/>
      <c r="B41" s="43"/>
      <c r="C41" s="43" t="s">
        <v>53</v>
      </c>
      <c r="D41" s="44" t="s">
        <v>54</v>
      </c>
      <c r="E41" s="45">
        <v>0</v>
      </c>
      <c r="F41" s="45">
        <v>11970</v>
      </c>
      <c r="G41" s="45">
        <v>0</v>
      </c>
      <c r="H41" s="35">
        <f>E41+F41-G41</f>
        <v>11970</v>
      </c>
    </row>
    <row r="42" spans="1:8" ht="12.75">
      <c r="A42" s="43"/>
      <c r="B42" s="43"/>
      <c r="C42" s="43"/>
      <c r="D42" s="44"/>
      <c r="E42" s="45"/>
      <c r="F42" s="45"/>
      <c r="G42" s="45"/>
      <c r="H42" s="35"/>
    </row>
    <row r="43" spans="1:9" s="53" customFormat="1" ht="14.25">
      <c r="A43" s="46" t="s">
        <v>60</v>
      </c>
      <c r="B43" s="46"/>
      <c r="C43" s="46"/>
      <c r="D43" s="47" t="s">
        <v>61</v>
      </c>
      <c r="E43" s="48">
        <v>543300</v>
      </c>
      <c r="F43" s="48">
        <f>F44</f>
        <v>123330</v>
      </c>
      <c r="G43" s="48">
        <f>G44</f>
        <v>0</v>
      </c>
      <c r="H43" s="49">
        <f>E43+F43-G43</f>
        <v>666630</v>
      </c>
      <c r="I43" s="52"/>
    </row>
    <row r="44" spans="1:9" s="42" customFormat="1" ht="12.75">
      <c r="A44" s="38"/>
      <c r="B44" s="38" t="s">
        <v>62</v>
      </c>
      <c r="C44" s="38"/>
      <c r="D44" s="39" t="s">
        <v>63</v>
      </c>
      <c r="E44" s="40">
        <v>543300</v>
      </c>
      <c r="F44" s="40">
        <f>SUM(F45:F47)</f>
        <v>123330</v>
      </c>
      <c r="G44" s="40">
        <f>SUM(G45:G47)</f>
        <v>0</v>
      </c>
      <c r="H44" s="29">
        <f>E44+F44-G44</f>
        <v>666630</v>
      </c>
      <c r="I44" s="41"/>
    </row>
    <row r="45" spans="1:8" ht="29.25" customHeight="1">
      <c r="A45" s="43"/>
      <c r="B45" s="43"/>
      <c r="C45" s="43" t="s">
        <v>64</v>
      </c>
      <c r="D45" s="44" t="s">
        <v>65</v>
      </c>
      <c r="E45" s="45">
        <v>0</v>
      </c>
      <c r="F45" s="45">
        <v>76800</v>
      </c>
      <c r="G45" s="45">
        <v>0</v>
      </c>
      <c r="H45" s="35">
        <f>E45+F45-G45</f>
        <v>76800</v>
      </c>
    </row>
    <row r="46" spans="1:8" ht="69.75" customHeight="1">
      <c r="A46" s="43"/>
      <c r="B46" s="43"/>
      <c r="C46" s="43" t="s">
        <v>51</v>
      </c>
      <c r="D46" s="44" t="s">
        <v>52</v>
      </c>
      <c r="E46" s="45">
        <v>0</v>
      </c>
      <c r="F46" s="45">
        <v>45560</v>
      </c>
      <c r="G46" s="45">
        <v>0</v>
      </c>
      <c r="H46" s="35">
        <f>E46+F46-G46</f>
        <v>45560</v>
      </c>
    </row>
    <row r="47" spans="1:8" ht="16.5" customHeight="1">
      <c r="A47" s="43"/>
      <c r="B47" s="43"/>
      <c r="C47" s="43" t="s">
        <v>53</v>
      </c>
      <c r="D47" s="44" t="s">
        <v>54</v>
      </c>
      <c r="E47" s="45">
        <v>0</v>
      </c>
      <c r="F47" s="45">
        <v>970</v>
      </c>
      <c r="G47" s="45">
        <v>0</v>
      </c>
      <c r="H47" s="35">
        <f>E47+F47-G47</f>
        <v>970</v>
      </c>
    </row>
    <row r="48" spans="1:8" ht="12.75">
      <c r="A48" s="43"/>
      <c r="B48" s="43"/>
      <c r="C48" s="43"/>
      <c r="D48" s="44"/>
      <c r="E48" s="45"/>
      <c r="F48" s="45"/>
      <c r="G48" s="45"/>
      <c r="H48" s="35"/>
    </row>
    <row r="49" spans="1:11" s="51" customFormat="1" ht="14.25">
      <c r="A49" s="46">
        <v>710</v>
      </c>
      <c r="B49" s="46" t="s">
        <v>15</v>
      </c>
      <c r="C49" s="46" t="s">
        <v>15</v>
      </c>
      <c r="D49" s="47" t="s">
        <v>66</v>
      </c>
      <c r="E49" s="48">
        <v>106270</v>
      </c>
      <c r="F49" s="48">
        <f>F50</f>
        <v>2762</v>
      </c>
      <c r="G49" s="48">
        <f>G50</f>
        <v>0</v>
      </c>
      <c r="H49" s="49">
        <f>E49+F49-G49</f>
        <v>109032</v>
      </c>
      <c r="I49" s="50"/>
      <c r="J49" s="51" t="s">
        <v>15</v>
      </c>
      <c r="K49" s="51" t="s">
        <v>15</v>
      </c>
    </row>
    <row r="50" spans="1:9" s="42" customFormat="1" ht="12.75">
      <c r="A50" s="38"/>
      <c r="B50" s="38" t="s">
        <v>67</v>
      </c>
      <c r="C50" s="38"/>
      <c r="D50" s="39" t="s">
        <v>36</v>
      </c>
      <c r="E50" s="40">
        <v>0</v>
      </c>
      <c r="F50" s="40">
        <f>F51</f>
        <v>2762</v>
      </c>
      <c r="G50" s="40">
        <f>G51</f>
        <v>0</v>
      </c>
      <c r="H50" s="29">
        <f>E50+F50-G50</f>
        <v>2762</v>
      </c>
      <c r="I50" s="41"/>
    </row>
    <row r="51" spans="1:8" ht="29.25" customHeight="1">
      <c r="A51" s="43"/>
      <c r="B51" s="43"/>
      <c r="C51" s="43" t="s">
        <v>37</v>
      </c>
      <c r="D51" s="44" t="s">
        <v>38</v>
      </c>
      <c r="E51" s="45">
        <v>0</v>
      </c>
      <c r="F51" s="45">
        <v>2762</v>
      </c>
      <c r="G51" s="45">
        <v>0</v>
      </c>
      <c r="H51" s="35">
        <f>E51+F51-G51</f>
        <v>2762</v>
      </c>
    </row>
    <row r="52" spans="1:8" ht="12.75">
      <c r="A52" s="43"/>
      <c r="B52" s="43"/>
      <c r="C52" s="43"/>
      <c r="D52" s="44"/>
      <c r="E52" s="45"/>
      <c r="F52" s="45"/>
      <c r="G52" s="45"/>
      <c r="H52" s="35"/>
    </row>
    <row r="53" spans="1:11" s="51" customFormat="1" ht="14.25">
      <c r="A53" s="46">
        <v>750</v>
      </c>
      <c r="B53" s="46" t="s">
        <v>15</v>
      </c>
      <c r="C53" s="46" t="s">
        <v>15</v>
      </c>
      <c r="D53" s="47" t="s">
        <v>68</v>
      </c>
      <c r="E53" s="48">
        <v>2573129</v>
      </c>
      <c r="F53" s="48">
        <f>F54+F57+F61</f>
        <v>40341</v>
      </c>
      <c r="G53" s="48">
        <f>G54+G57+G61</f>
        <v>0</v>
      </c>
      <c r="H53" s="49">
        <f aca="true" t="shared" si="2" ref="H53:H62">E53+F53-G53</f>
        <v>2613470</v>
      </c>
      <c r="I53" s="50"/>
      <c r="J53" s="51" t="s">
        <v>15</v>
      </c>
      <c r="K53" s="51" t="s">
        <v>15</v>
      </c>
    </row>
    <row r="54" spans="1:11" s="42" customFormat="1" ht="12.75">
      <c r="A54" s="38" t="s">
        <v>15</v>
      </c>
      <c r="B54" s="38">
        <v>75018</v>
      </c>
      <c r="C54" s="38" t="s">
        <v>15</v>
      </c>
      <c r="D54" s="39" t="s">
        <v>69</v>
      </c>
      <c r="E54" s="40">
        <v>990740</v>
      </c>
      <c r="F54" s="40">
        <f>SUM(F55:F56)</f>
        <v>11644</v>
      </c>
      <c r="G54" s="40">
        <f>SUM(G55:G56)</f>
        <v>0</v>
      </c>
      <c r="H54" s="29">
        <f t="shared" si="2"/>
        <v>1002384</v>
      </c>
      <c r="I54" s="41"/>
      <c r="J54" s="42" t="s">
        <v>15</v>
      </c>
      <c r="K54" s="42" t="s">
        <v>15</v>
      </c>
    </row>
    <row r="55" spans="1:11" ht="16.5" customHeight="1">
      <c r="A55" s="43" t="s">
        <v>15</v>
      </c>
      <c r="B55" s="43" t="s">
        <v>15</v>
      </c>
      <c r="C55" s="43" t="s">
        <v>55</v>
      </c>
      <c r="D55" s="44" t="s">
        <v>56</v>
      </c>
      <c r="E55" s="45">
        <v>0</v>
      </c>
      <c r="F55" s="45">
        <v>6480</v>
      </c>
      <c r="G55" s="45">
        <v>0</v>
      </c>
      <c r="H55" s="35">
        <f t="shared" si="2"/>
        <v>6480</v>
      </c>
      <c r="J55" s="1" t="s">
        <v>15</v>
      </c>
      <c r="K55" s="1" t="s">
        <v>15</v>
      </c>
    </row>
    <row r="56" spans="1:11" ht="17.25" customHeight="1">
      <c r="A56" s="43" t="s">
        <v>15</v>
      </c>
      <c r="B56" s="43" t="s">
        <v>15</v>
      </c>
      <c r="C56" s="43" t="s">
        <v>70</v>
      </c>
      <c r="D56" s="44" t="s">
        <v>71</v>
      </c>
      <c r="E56" s="45">
        <v>0</v>
      </c>
      <c r="F56" s="45">
        <v>5164</v>
      </c>
      <c r="G56" s="45">
        <v>0</v>
      </c>
      <c r="H56" s="35">
        <f t="shared" si="2"/>
        <v>5164</v>
      </c>
      <c r="J56" s="1" t="s">
        <v>15</v>
      </c>
      <c r="K56" s="1" t="s">
        <v>15</v>
      </c>
    </row>
    <row r="57" spans="1:11" s="42" customFormat="1" ht="12.75">
      <c r="A57" s="38" t="s">
        <v>15</v>
      </c>
      <c r="B57" s="38">
        <v>75095</v>
      </c>
      <c r="C57" s="38" t="s">
        <v>15</v>
      </c>
      <c r="D57" s="39" t="s">
        <v>30</v>
      </c>
      <c r="E57" s="40">
        <v>1457389</v>
      </c>
      <c r="F57" s="40">
        <f>SUM(F58:F60)</f>
        <v>4877</v>
      </c>
      <c r="G57" s="40">
        <f>SUM(G58:G60)</f>
        <v>0</v>
      </c>
      <c r="H57" s="29">
        <f t="shared" si="2"/>
        <v>1462266</v>
      </c>
      <c r="I57" s="41"/>
      <c r="J57" s="42" t="s">
        <v>15</v>
      </c>
      <c r="K57" s="42" t="s">
        <v>15</v>
      </c>
    </row>
    <row r="58" spans="1:8" ht="16.5" customHeight="1">
      <c r="A58" s="43"/>
      <c r="B58" s="43"/>
      <c r="C58" s="43" t="s">
        <v>53</v>
      </c>
      <c r="D58" s="44" t="s">
        <v>54</v>
      </c>
      <c r="E58" s="45">
        <v>0</v>
      </c>
      <c r="F58" s="45">
        <v>3900</v>
      </c>
      <c r="G58" s="45">
        <v>0</v>
      </c>
      <c r="H58" s="35">
        <f t="shared" si="2"/>
        <v>3900</v>
      </c>
    </row>
    <row r="59" spans="1:8" ht="16.5" customHeight="1">
      <c r="A59" s="43"/>
      <c r="B59" s="43"/>
      <c r="C59" s="43" t="s">
        <v>55</v>
      </c>
      <c r="D59" s="44" t="s">
        <v>56</v>
      </c>
      <c r="E59" s="45">
        <v>0</v>
      </c>
      <c r="F59" s="45">
        <v>810</v>
      </c>
      <c r="G59" s="45">
        <v>0</v>
      </c>
      <c r="H59" s="35">
        <f t="shared" si="2"/>
        <v>810</v>
      </c>
    </row>
    <row r="60" spans="1:11" ht="16.5" customHeight="1">
      <c r="A60" s="43" t="s">
        <v>15</v>
      </c>
      <c r="B60" s="43" t="s">
        <v>15</v>
      </c>
      <c r="C60" s="43" t="s">
        <v>70</v>
      </c>
      <c r="D60" s="44" t="s">
        <v>71</v>
      </c>
      <c r="E60" s="45">
        <v>0</v>
      </c>
      <c r="F60" s="45">
        <v>167</v>
      </c>
      <c r="G60" s="45">
        <v>0</v>
      </c>
      <c r="H60" s="35">
        <f t="shared" si="2"/>
        <v>167</v>
      </c>
      <c r="J60" s="1" t="s">
        <v>15</v>
      </c>
      <c r="K60" s="1" t="s">
        <v>15</v>
      </c>
    </row>
    <row r="61" spans="1:9" s="42" customFormat="1" ht="12.75">
      <c r="A61" s="38"/>
      <c r="B61" s="38" t="s">
        <v>72</v>
      </c>
      <c r="C61" s="38"/>
      <c r="D61" s="39" t="s">
        <v>36</v>
      </c>
      <c r="E61" s="40">
        <v>0</v>
      </c>
      <c r="F61" s="40">
        <f>F62</f>
        <v>23820</v>
      </c>
      <c r="G61" s="40">
        <f>G62</f>
        <v>0</v>
      </c>
      <c r="H61" s="29">
        <f t="shared" si="2"/>
        <v>23820</v>
      </c>
      <c r="I61" s="41"/>
    </row>
    <row r="62" spans="1:8" ht="29.25" customHeight="1">
      <c r="A62" s="43"/>
      <c r="B62" s="43"/>
      <c r="C62" s="43" t="s">
        <v>37</v>
      </c>
      <c r="D62" s="44" t="s">
        <v>73</v>
      </c>
      <c r="E62" s="45">
        <v>0</v>
      </c>
      <c r="F62" s="45">
        <v>23820</v>
      </c>
      <c r="G62" s="45">
        <v>0</v>
      </c>
      <c r="H62" s="35">
        <f t="shared" si="2"/>
        <v>23820</v>
      </c>
    </row>
    <row r="63" spans="1:8" ht="12.75">
      <c r="A63" s="43"/>
      <c r="B63" s="43"/>
      <c r="C63" s="43"/>
      <c r="D63" s="44"/>
      <c r="E63" s="45"/>
      <c r="F63" s="45"/>
      <c r="G63" s="45"/>
      <c r="H63" s="35"/>
    </row>
    <row r="64" spans="1:11" s="51" customFormat="1" ht="14.25">
      <c r="A64" s="46">
        <v>758</v>
      </c>
      <c r="B64" s="46" t="s">
        <v>15</v>
      </c>
      <c r="C64" s="46" t="s">
        <v>15</v>
      </c>
      <c r="D64" s="47" t="s">
        <v>74</v>
      </c>
      <c r="E64" s="48">
        <v>103345015</v>
      </c>
      <c r="F64" s="48">
        <f>F65+F67</f>
        <v>2397067</v>
      </c>
      <c r="G64" s="48">
        <f>G65+G67</f>
        <v>0</v>
      </c>
      <c r="H64" s="49">
        <f>E64+F64-G64</f>
        <v>105742082</v>
      </c>
      <c r="I64" s="50"/>
      <c r="J64" s="51" t="s">
        <v>15</v>
      </c>
      <c r="K64" s="51" t="s">
        <v>15</v>
      </c>
    </row>
    <row r="65" spans="1:9" s="31" customFormat="1" ht="25.5">
      <c r="A65" s="26"/>
      <c r="B65" s="26" t="s">
        <v>75</v>
      </c>
      <c r="C65" s="26"/>
      <c r="D65" s="27" t="s">
        <v>76</v>
      </c>
      <c r="E65" s="28">
        <v>41794806</v>
      </c>
      <c r="F65" s="28">
        <f>F66</f>
        <v>1397067</v>
      </c>
      <c r="G65" s="28">
        <f>G66</f>
        <v>0</v>
      </c>
      <c r="H65" s="29">
        <f>E65+F65-G65</f>
        <v>43191873</v>
      </c>
      <c r="I65" s="30"/>
    </row>
    <row r="66" spans="1:9" s="37" customFormat="1" ht="15.75" customHeight="1">
      <c r="A66" s="32"/>
      <c r="B66" s="32"/>
      <c r="C66" s="32" t="s">
        <v>77</v>
      </c>
      <c r="D66" s="33" t="s">
        <v>78</v>
      </c>
      <c r="E66" s="34">
        <v>41794806</v>
      </c>
      <c r="F66" s="34">
        <v>1397067</v>
      </c>
      <c r="G66" s="34">
        <v>0</v>
      </c>
      <c r="H66" s="35">
        <f>E66+F66-G66</f>
        <v>43191873</v>
      </c>
      <c r="I66" s="54"/>
    </row>
    <row r="67" spans="1:11" s="42" customFormat="1" ht="12.75">
      <c r="A67" s="38" t="s">
        <v>15</v>
      </c>
      <c r="B67" s="38">
        <v>75814</v>
      </c>
      <c r="C67" s="38" t="s">
        <v>15</v>
      </c>
      <c r="D67" s="39" t="s">
        <v>79</v>
      </c>
      <c r="E67" s="40">
        <v>5771546</v>
      </c>
      <c r="F67" s="40">
        <f>F68</f>
        <v>1000000</v>
      </c>
      <c r="G67" s="40">
        <f>G68</f>
        <v>0</v>
      </c>
      <c r="H67" s="29">
        <f>E67+F67-G67</f>
        <v>6771546</v>
      </c>
      <c r="I67" s="41"/>
      <c r="J67" s="42" t="s">
        <v>15</v>
      </c>
      <c r="K67" s="42" t="s">
        <v>15</v>
      </c>
    </row>
    <row r="68" spans="1:11" ht="15.75" customHeight="1">
      <c r="A68" s="43" t="s">
        <v>15</v>
      </c>
      <c r="B68" s="43" t="s">
        <v>15</v>
      </c>
      <c r="C68" s="43" t="s">
        <v>55</v>
      </c>
      <c r="D68" s="44" t="s">
        <v>56</v>
      </c>
      <c r="E68" s="45">
        <v>600000</v>
      </c>
      <c r="F68" s="45">
        <v>1000000</v>
      </c>
      <c r="G68" s="45">
        <v>0</v>
      </c>
      <c r="H68" s="35">
        <f>E68+F68-G68</f>
        <v>1600000</v>
      </c>
      <c r="J68" s="1" t="s">
        <v>15</v>
      </c>
      <c r="K68" s="1" t="s">
        <v>15</v>
      </c>
    </row>
    <row r="69" spans="1:8" ht="12.75">
      <c r="A69" s="43"/>
      <c r="B69" s="43"/>
      <c r="C69" s="43"/>
      <c r="D69" s="44"/>
      <c r="E69" s="45"/>
      <c r="F69" s="45"/>
      <c r="G69" s="45"/>
      <c r="H69" s="35"/>
    </row>
    <row r="70" spans="1:11" s="51" customFormat="1" ht="14.25">
      <c r="A70" s="46" t="s">
        <v>80</v>
      </c>
      <c r="B70" s="46" t="s">
        <v>15</v>
      </c>
      <c r="C70" s="46" t="s">
        <v>15</v>
      </c>
      <c r="D70" s="47" t="s">
        <v>81</v>
      </c>
      <c r="E70" s="48">
        <v>57170</v>
      </c>
      <c r="F70" s="48">
        <f>F71+F73+F75+F77+F79+F81+F85+F88</f>
        <v>588998</v>
      </c>
      <c r="G70" s="48">
        <f>G71+G73+G75+G77+G79+G81+G85+G88</f>
        <v>0</v>
      </c>
      <c r="H70" s="49">
        <f aca="true" t="shared" si="3" ref="H70:H90">E70+F70-G70</f>
        <v>646168</v>
      </c>
      <c r="I70" s="50"/>
      <c r="J70" s="51" t="s">
        <v>15</v>
      </c>
      <c r="K70" s="51" t="s">
        <v>15</v>
      </c>
    </row>
    <row r="71" spans="1:9" s="31" customFormat="1" ht="12.75">
      <c r="A71" s="26"/>
      <c r="B71" s="26" t="s">
        <v>82</v>
      </c>
      <c r="C71" s="26"/>
      <c r="D71" s="27" t="s">
        <v>83</v>
      </c>
      <c r="E71" s="28">
        <v>170</v>
      </c>
      <c r="F71" s="28">
        <f>F72</f>
        <v>1485</v>
      </c>
      <c r="G71" s="28">
        <f>G72</f>
        <v>0</v>
      </c>
      <c r="H71" s="29">
        <f t="shared" si="3"/>
        <v>1655</v>
      </c>
      <c r="I71" s="30"/>
    </row>
    <row r="72" spans="1:9" s="37" customFormat="1" ht="15.75" customHeight="1">
      <c r="A72" s="32"/>
      <c r="B72" s="32"/>
      <c r="C72" s="32" t="s">
        <v>42</v>
      </c>
      <c r="D72" s="33" t="s">
        <v>43</v>
      </c>
      <c r="E72" s="34">
        <v>170</v>
      </c>
      <c r="F72" s="34">
        <v>1485</v>
      </c>
      <c r="G72" s="34">
        <v>0</v>
      </c>
      <c r="H72" s="35">
        <f t="shared" si="3"/>
        <v>1655</v>
      </c>
      <c r="I72" s="36"/>
    </row>
    <row r="73" spans="1:9" s="31" customFormat="1" ht="12.75">
      <c r="A73" s="26"/>
      <c r="B73" s="26" t="s">
        <v>84</v>
      </c>
      <c r="C73" s="26"/>
      <c r="D73" s="27" t="s">
        <v>85</v>
      </c>
      <c r="E73" s="28">
        <v>80</v>
      </c>
      <c r="F73" s="28">
        <f>F74</f>
        <v>290</v>
      </c>
      <c r="G73" s="28">
        <f>G74</f>
        <v>0</v>
      </c>
      <c r="H73" s="29">
        <f t="shared" si="3"/>
        <v>370</v>
      </c>
      <c r="I73" s="30"/>
    </row>
    <row r="74" spans="1:9" s="37" customFormat="1" ht="15.75" customHeight="1">
      <c r="A74" s="32"/>
      <c r="B74" s="32"/>
      <c r="C74" s="32" t="s">
        <v>42</v>
      </c>
      <c r="D74" s="33" t="s">
        <v>43</v>
      </c>
      <c r="E74" s="34">
        <v>80</v>
      </c>
      <c r="F74" s="34">
        <v>290</v>
      </c>
      <c r="G74" s="34">
        <v>0</v>
      </c>
      <c r="H74" s="35">
        <f t="shared" si="3"/>
        <v>370</v>
      </c>
      <c r="I74" s="36"/>
    </row>
    <row r="75" spans="1:9" s="31" customFormat="1" ht="12.75">
      <c r="A75" s="26"/>
      <c r="B75" s="26" t="s">
        <v>86</v>
      </c>
      <c r="C75" s="26"/>
      <c r="D75" s="27" t="s">
        <v>87</v>
      </c>
      <c r="E75" s="28">
        <v>0</v>
      </c>
      <c r="F75" s="28">
        <f>F76</f>
        <v>150</v>
      </c>
      <c r="G75" s="28">
        <f>G76</f>
        <v>0</v>
      </c>
      <c r="H75" s="29">
        <f t="shared" si="3"/>
        <v>150</v>
      </c>
      <c r="I75" s="30"/>
    </row>
    <row r="76" spans="1:9" s="37" customFormat="1" ht="17.25" customHeight="1">
      <c r="A76" s="32"/>
      <c r="B76" s="32"/>
      <c r="C76" s="32" t="s">
        <v>42</v>
      </c>
      <c r="D76" s="33" t="s">
        <v>43</v>
      </c>
      <c r="E76" s="34">
        <v>0</v>
      </c>
      <c r="F76" s="34">
        <v>150</v>
      </c>
      <c r="G76" s="34">
        <v>0</v>
      </c>
      <c r="H76" s="35">
        <f t="shared" si="3"/>
        <v>150</v>
      </c>
      <c r="I76" s="36"/>
    </row>
    <row r="77" spans="1:11" s="42" customFormat="1" ht="12.75">
      <c r="A77" s="38" t="s">
        <v>15</v>
      </c>
      <c r="B77" s="38" t="s">
        <v>88</v>
      </c>
      <c r="C77" s="38" t="s">
        <v>15</v>
      </c>
      <c r="D77" s="39" t="s">
        <v>89</v>
      </c>
      <c r="E77" s="40">
        <v>43530</v>
      </c>
      <c r="F77" s="40">
        <f>SUM(F78:F78)</f>
        <v>1050</v>
      </c>
      <c r="G77" s="40">
        <f>SUM(G78:G78)</f>
        <v>0</v>
      </c>
      <c r="H77" s="29">
        <f t="shared" si="3"/>
        <v>44580</v>
      </c>
      <c r="I77" s="41"/>
      <c r="J77" s="42" t="s">
        <v>15</v>
      </c>
      <c r="K77" s="42" t="s">
        <v>15</v>
      </c>
    </row>
    <row r="78" spans="1:11" ht="16.5" customHeight="1">
      <c r="A78" s="43" t="s">
        <v>15</v>
      </c>
      <c r="B78" s="43" t="s">
        <v>15</v>
      </c>
      <c r="C78" s="43" t="s">
        <v>42</v>
      </c>
      <c r="D78" s="44" t="s">
        <v>43</v>
      </c>
      <c r="E78" s="45">
        <v>1530</v>
      </c>
      <c r="F78" s="45">
        <v>1050</v>
      </c>
      <c r="G78" s="45">
        <v>0</v>
      </c>
      <c r="H78" s="35">
        <f t="shared" si="3"/>
        <v>2580</v>
      </c>
      <c r="J78" s="1" t="s">
        <v>15</v>
      </c>
      <c r="K78" s="1" t="s">
        <v>15</v>
      </c>
    </row>
    <row r="79" spans="1:9" s="42" customFormat="1" ht="12.75">
      <c r="A79" s="38"/>
      <c r="B79" s="38" t="s">
        <v>90</v>
      </c>
      <c r="C79" s="38"/>
      <c r="D79" s="39" t="s">
        <v>91</v>
      </c>
      <c r="E79" s="40">
        <v>0</v>
      </c>
      <c r="F79" s="40">
        <f>F80</f>
        <v>355</v>
      </c>
      <c r="G79" s="40">
        <f>G80</f>
        <v>0</v>
      </c>
      <c r="H79" s="29">
        <f t="shared" si="3"/>
        <v>355</v>
      </c>
      <c r="I79" s="41"/>
    </row>
    <row r="80" spans="1:8" ht="15" customHeight="1">
      <c r="A80" s="43"/>
      <c r="B80" s="43"/>
      <c r="C80" s="43" t="s">
        <v>42</v>
      </c>
      <c r="D80" s="44" t="s">
        <v>43</v>
      </c>
      <c r="E80" s="45">
        <v>0</v>
      </c>
      <c r="F80" s="45">
        <v>355</v>
      </c>
      <c r="G80" s="45">
        <v>0</v>
      </c>
      <c r="H80" s="35">
        <f t="shared" si="3"/>
        <v>355</v>
      </c>
    </row>
    <row r="81" spans="1:9" s="42" customFormat="1" ht="38.25">
      <c r="A81" s="38"/>
      <c r="B81" s="38" t="s">
        <v>92</v>
      </c>
      <c r="C81" s="38"/>
      <c r="D81" s="39" t="s">
        <v>93</v>
      </c>
      <c r="E81" s="40">
        <v>0</v>
      </c>
      <c r="F81" s="40">
        <f>SUM(F82:F84)</f>
        <v>494938</v>
      </c>
      <c r="G81" s="40">
        <f>SUM(G82:G84)</f>
        <v>0</v>
      </c>
      <c r="H81" s="29">
        <f t="shared" si="3"/>
        <v>494938</v>
      </c>
      <c r="I81" s="41"/>
    </row>
    <row r="82" spans="1:8" ht="16.5" customHeight="1">
      <c r="A82" s="43"/>
      <c r="B82" s="43"/>
      <c r="C82" s="43" t="s">
        <v>42</v>
      </c>
      <c r="D82" s="44" t="s">
        <v>43</v>
      </c>
      <c r="E82" s="45">
        <v>0</v>
      </c>
      <c r="F82" s="45">
        <v>324</v>
      </c>
      <c r="G82" s="45">
        <v>0</v>
      </c>
      <c r="H82" s="35">
        <f t="shared" si="3"/>
        <v>324</v>
      </c>
    </row>
    <row r="83" spans="1:8" ht="42.75" customHeight="1">
      <c r="A83" s="43"/>
      <c r="B83" s="43"/>
      <c r="C83" s="43" t="s">
        <v>31</v>
      </c>
      <c r="D83" s="44" t="s">
        <v>94</v>
      </c>
      <c r="E83" s="45">
        <v>0</v>
      </c>
      <c r="F83" s="45">
        <v>74259</v>
      </c>
      <c r="G83" s="45">
        <v>0</v>
      </c>
      <c r="H83" s="35">
        <f t="shared" si="3"/>
        <v>74259</v>
      </c>
    </row>
    <row r="84" spans="1:8" ht="42" customHeight="1">
      <c r="A84" s="43"/>
      <c r="B84" s="43"/>
      <c r="C84" s="43" t="s">
        <v>33</v>
      </c>
      <c r="D84" s="44" t="s">
        <v>95</v>
      </c>
      <c r="E84" s="45">
        <v>0</v>
      </c>
      <c r="F84" s="45">
        <v>420355</v>
      </c>
      <c r="G84" s="45">
        <v>0</v>
      </c>
      <c r="H84" s="35">
        <f t="shared" si="3"/>
        <v>420355</v>
      </c>
    </row>
    <row r="85" spans="1:9" s="42" customFormat="1" ht="12.75">
      <c r="A85" s="38"/>
      <c r="B85" s="38" t="s">
        <v>96</v>
      </c>
      <c r="C85" s="38"/>
      <c r="D85" s="39" t="s">
        <v>97</v>
      </c>
      <c r="E85" s="40">
        <v>1400</v>
      </c>
      <c r="F85" s="40">
        <f>SUM(F86:F87)</f>
        <v>87580</v>
      </c>
      <c r="G85" s="40">
        <f>SUM(G86:G87)</f>
        <v>0</v>
      </c>
      <c r="H85" s="29">
        <f t="shared" si="3"/>
        <v>88980</v>
      </c>
      <c r="I85" s="41"/>
    </row>
    <row r="86" spans="1:8" ht="16.5" customHeight="1">
      <c r="A86" s="43"/>
      <c r="B86" s="43"/>
      <c r="C86" s="43" t="s">
        <v>53</v>
      </c>
      <c r="D86" s="44" t="s">
        <v>54</v>
      </c>
      <c r="E86" s="45">
        <v>0</v>
      </c>
      <c r="F86" s="45">
        <v>81580</v>
      </c>
      <c r="G86" s="45">
        <v>0</v>
      </c>
      <c r="H86" s="35">
        <f t="shared" si="3"/>
        <v>81580</v>
      </c>
    </row>
    <row r="87" spans="1:8" ht="15.75" customHeight="1">
      <c r="A87" s="43"/>
      <c r="B87" s="43"/>
      <c r="C87" s="43" t="s">
        <v>42</v>
      </c>
      <c r="D87" s="44" t="s">
        <v>43</v>
      </c>
      <c r="E87" s="45">
        <v>1400</v>
      </c>
      <c r="F87" s="45">
        <v>6000</v>
      </c>
      <c r="G87" s="45">
        <v>0</v>
      </c>
      <c r="H87" s="35">
        <f t="shared" si="3"/>
        <v>7400</v>
      </c>
    </row>
    <row r="88" spans="1:9" s="42" customFormat="1" ht="12.75">
      <c r="A88" s="38"/>
      <c r="B88" s="38" t="s">
        <v>98</v>
      </c>
      <c r="C88" s="38"/>
      <c r="D88" s="39" t="s">
        <v>30</v>
      </c>
      <c r="E88" s="40">
        <f>SUM(E89:E90)</f>
        <v>0</v>
      </c>
      <c r="F88" s="40">
        <f>SUM(F89:F90)</f>
        <v>3150</v>
      </c>
      <c r="G88" s="40">
        <f>SUM(G89:G90)</f>
        <v>0</v>
      </c>
      <c r="H88" s="29">
        <f t="shared" si="3"/>
        <v>3150</v>
      </c>
      <c r="I88" s="41"/>
    </row>
    <row r="89" spans="1:8" ht="40.5" customHeight="1">
      <c r="A89" s="43"/>
      <c r="B89" s="43"/>
      <c r="C89" s="43" t="s">
        <v>99</v>
      </c>
      <c r="D89" s="44" t="s">
        <v>100</v>
      </c>
      <c r="E89" s="45">
        <v>0</v>
      </c>
      <c r="F89" s="45">
        <v>150</v>
      </c>
      <c r="G89" s="45">
        <v>0</v>
      </c>
      <c r="H89" s="35">
        <f t="shared" si="3"/>
        <v>150</v>
      </c>
    </row>
    <row r="90" spans="1:8" ht="42" customHeight="1">
      <c r="A90" s="43"/>
      <c r="B90" s="43"/>
      <c r="C90" s="43" t="s">
        <v>46</v>
      </c>
      <c r="D90" s="44" t="s">
        <v>47</v>
      </c>
      <c r="E90" s="45">
        <v>0</v>
      </c>
      <c r="F90" s="45">
        <v>3000</v>
      </c>
      <c r="G90" s="45">
        <v>0</v>
      </c>
      <c r="H90" s="35">
        <f t="shared" si="3"/>
        <v>3000</v>
      </c>
    </row>
    <row r="91" spans="1:8" ht="12.75">
      <c r="A91" s="43"/>
      <c r="B91" s="43"/>
      <c r="C91" s="43"/>
      <c r="D91" s="44"/>
      <c r="E91" s="45"/>
      <c r="F91" s="45"/>
      <c r="G91" s="45"/>
      <c r="H91" s="35"/>
    </row>
    <row r="92" spans="1:11" s="51" customFormat="1" ht="14.25">
      <c r="A92" s="46">
        <v>851</v>
      </c>
      <c r="B92" s="46" t="s">
        <v>15</v>
      </c>
      <c r="C92" s="46" t="s">
        <v>15</v>
      </c>
      <c r="D92" s="47" t="s">
        <v>101</v>
      </c>
      <c r="E92" s="48">
        <v>10210621</v>
      </c>
      <c r="F92" s="48">
        <f>F93+F95+F98</f>
        <v>7500486</v>
      </c>
      <c r="G92" s="48">
        <f>G93+G95+G98</f>
        <v>0</v>
      </c>
      <c r="H92" s="49">
        <f aca="true" t="shared" si="4" ref="H92:H99">E92+F92-G92</f>
        <v>17711107</v>
      </c>
      <c r="I92" s="50"/>
      <c r="J92" s="51" t="s">
        <v>15</v>
      </c>
      <c r="K92" s="51" t="s">
        <v>15</v>
      </c>
    </row>
    <row r="93" spans="1:11" s="42" customFormat="1" ht="12.75">
      <c r="A93" s="38" t="s">
        <v>15</v>
      </c>
      <c r="B93" s="38">
        <v>85111</v>
      </c>
      <c r="C93" s="38" t="s">
        <v>15</v>
      </c>
      <c r="D93" s="39" t="s">
        <v>102</v>
      </c>
      <c r="E93" s="40">
        <v>350000</v>
      </c>
      <c r="F93" s="40">
        <f>F94</f>
        <v>7500000</v>
      </c>
      <c r="G93" s="40">
        <f>G94</f>
        <v>0</v>
      </c>
      <c r="H93" s="29">
        <f t="shared" si="4"/>
        <v>7850000</v>
      </c>
      <c r="I93" s="41"/>
      <c r="J93" s="42" t="s">
        <v>15</v>
      </c>
      <c r="K93" s="42" t="s">
        <v>15</v>
      </c>
    </row>
    <row r="94" spans="1:11" ht="57.75" customHeight="1">
      <c r="A94" s="43" t="s">
        <v>15</v>
      </c>
      <c r="B94" s="43" t="s">
        <v>15</v>
      </c>
      <c r="C94" s="43" t="s">
        <v>103</v>
      </c>
      <c r="D94" s="44" t="s">
        <v>104</v>
      </c>
      <c r="E94" s="45">
        <v>0</v>
      </c>
      <c r="F94" s="45">
        <v>7500000</v>
      </c>
      <c r="G94" s="45">
        <v>0</v>
      </c>
      <c r="H94" s="35">
        <f t="shared" si="4"/>
        <v>7500000</v>
      </c>
      <c r="J94" s="1" t="s">
        <v>15</v>
      </c>
      <c r="K94" s="1" t="s">
        <v>15</v>
      </c>
    </row>
    <row r="95" spans="1:11" s="42" customFormat="1" ht="12.75">
      <c r="A95" s="38" t="s">
        <v>15</v>
      </c>
      <c r="B95" s="38">
        <v>85154</v>
      </c>
      <c r="C95" s="38" t="s">
        <v>15</v>
      </c>
      <c r="D95" s="39" t="s">
        <v>105</v>
      </c>
      <c r="E95" s="40">
        <v>42221</v>
      </c>
      <c r="F95" s="40">
        <f>SUM(F96:F97)</f>
        <v>446</v>
      </c>
      <c r="G95" s="40">
        <f>SUM(G96:G97)</f>
        <v>0</v>
      </c>
      <c r="H95" s="29">
        <f t="shared" si="4"/>
        <v>42667</v>
      </c>
      <c r="I95" s="41"/>
      <c r="J95" s="42" t="s">
        <v>15</v>
      </c>
      <c r="K95" s="42" t="s">
        <v>15</v>
      </c>
    </row>
    <row r="96" spans="1:8" ht="41.25" customHeight="1">
      <c r="A96" s="43"/>
      <c r="B96" s="43"/>
      <c r="C96" s="43" t="s">
        <v>99</v>
      </c>
      <c r="D96" s="44" t="s">
        <v>100</v>
      </c>
      <c r="E96" s="45">
        <v>0</v>
      </c>
      <c r="F96" s="45">
        <v>190</v>
      </c>
      <c r="G96" s="45">
        <v>0</v>
      </c>
      <c r="H96" s="35">
        <f t="shared" si="4"/>
        <v>190</v>
      </c>
    </row>
    <row r="97" spans="1:8" ht="41.25" customHeight="1">
      <c r="A97" s="43"/>
      <c r="B97" s="43"/>
      <c r="C97" s="43" t="s">
        <v>46</v>
      </c>
      <c r="D97" s="44" t="s">
        <v>47</v>
      </c>
      <c r="E97" s="45">
        <v>0</v>
      </c>
      <c r="F97" s="45">
        <v>256</v>
      </c>
      <c r="G97" s="45">
        <v>0</v>
      </c>
      <c r="H97" s="35">
        <f t="shared" si="4"/>
        <v>256</v>
      </c>
    </row>
    <row r="98" spans="1:9" s="42" customFormat="1" ht="12.75">
      <c r="A98" s="38"/>
      <c r="B98" s="38" t="s">
        <v>106</v>
      </c>
      <c r="D98" s="55" t="s">
        <v>107</v>
      </c>
      <c r="E98" s="40">
        <v>6740000</v>
      </c>
      <c r="F98" s="40">
        <f>F99</f>
        <v>40</v>
      </c>
      <c r="G98" s="40">
        <f>G99</f>
        <v>0</v>
      </c>
      <c r="H98" s="29">
        <f t="shared" si="4"/>
        <v>6740040</v>
      </c>
      <c r="I98" s="41"/>
    </row>
    <row r="99" spans="1:8" ht="42" customHeight="1">
      <c r="A99" s="43"/>
      <c r="B99" s="43"/>
      <c r="C99" s="43" t="s">
        <v>99</v>
      </c>
      <c r="D99" s="44" t="s">
        <v>100</v>
      </c>
      <c r="E99" s="45">
        <v>0</v>
      </c>
      <c r="F99" s="45">
        <v>40</v>
      </c>
      <c r="G99" s="45">
        <v>0</v>
      </c>
      <c r="H99" s="35">
        <f t="shared" si="4"/>
        <v>40</v>
      </c>
    </row>
    <row r="100" spans="1:8" ht="12.75">
      <c r="A100" s="43"/>
      <c r="B100" s="43"/>
      <c r="C100" s="43"/>
      <c r="D100" s="44"/>
      <c r="E100" s="45"/>
      <c r="F100" s="45"/>
      <c r="G100" s="45"/>
      <c r="H100" s="35"/>
    </row>
    <row r="101" spans="1:9" s="53" customFormat="1" ht="28.5">
      <c r="A101" s="46" t="s">
        <v>108</v>
      </c>
      <c r="B101" s="46"/>
      <c r="C101" s="46"/>
      <c r="D101" s="47" t="s">
        <v>109</v>
      </c>
      <c r="E101" s="48">
        <v>16573213</v>
      </c>
      <c r="F101" s="48">
        <f>F102</f>
        <v>685365</v>
      </c>
      <c r="G101" s="48">
        <f>G102</f>
        <v>0</v>
      </c>
      <c r="H101" s="49">
        <f>E101+F101-G101</f>
        <v>17258578</v>
      </c>
      <c r="I101" s="52"/>
    </row>
    <row r="102" spans="1:9" s="42" customFormat="1" ht="12.75">
      <c r="A102" s="38"/>
      <c r="B102" s="38" t="s">
        <v>110</v>
      </c>
      <c r="C102" s="38"/>
      <c r="D102" s="39" t="s">
        <v>30</v>
      </c>
      <c r="E102" s="40">
        <f>E105</f>
        <v>0</v>
      </c>
      <c r="F102" s="40">
        <f>SUM(F103:F105)</f>
        <v>685365</v>
      </c>
      <c r="G102" s="40">
        <f>SUM(G103:G105)</f>
        <v>0</v>
      </c>
      <c r="H102" s="29">
        <f>E102+F102-G102</f>
        <v>685365</v>
      </c>
      <c r="I102" s="41"/>
    </row>
    <row r="103" spans="1:8" ht="54.75" customHeight="1">
      <c r="A103" s="43"/>
      <c r="B103" s="43"/>
      <c r="C103" s="43" t="s">
        <v>111</v>
      </c>
      <c r="D103" s="44" t="s">
        <v>112</v>
      </c>
      <c r="E103" s="45">
        <v>0</v>
      </c>
      <c r="F103" s="45">
        <v>18200</v>
      </c>
      <c r="G103" s="45">
        <v>0</v>
      </c>
      <c r="H103" s="35">
        <f>E103+F103-G103</f>
        <v>18200</v>
      </c>
    </row>
    <row r="104" spans="1:8" ht="16.5" customHeight="1">
      <c r="A104" s="43"/>
      <c r="B104" s="43"/>
      <c r="C104" s="43" t="s">
        <v>70</v>
      </c>
      <c r="D104" s="44" t="s">
        <v>71</v>
      </c>
      <c r="E104" s="45">
        <v>0</v>
      </c>
      <c r="F104" s="45">
        <v>626700</v>
      </c>
      <c r="G104" s="45">
        <v>0</v>
      </c>
      <c r="H104" s="35">
        <f>E104+F104-G104</f>
        <v>626700</v>
      </c>
    </row>
    <row r="105" spans="1:8" ht="57" customHeight="1">
      <c r="A105" s="43"/>
      <c r="B105" s="43"/>
      <c r="C105" s="43" t="s">
        <v>113</v>
      </c>
      <c r="D105" s="44" t="s">
        <v>114</v>
      </c>
      <c r="E105" s="45">
        <v>0</v>
      </c>
      <c r="F105" s="45">
        <v>40465</v>
      </c>
      <c r="G105" s="45">
        <v>0</v>
      </c>
      <c r="H105" s="35">
        <f>E105+F105-G105</f>
        <v>40465</v>
      </c>
    </row>
    <row r="106" spans="1:8" ht="13.5" customHeight="1">
      <c r="A106" s="43"/>
      <c r="B106" s="43"/>
      <c r="C106" s="43"/>
      <c r="D106" s="44"/>
      <c r="E106" s="45"/>
      <c r="F106" s="45"/>
      <c r="G106" s="45"/>
      <c r="H106" s="35"/>
    </row>
    <row r="107" spans="1:11" s="51" customFormat="1" ht="14.25">
      <c r="A107" s="46">
        <v>854</v>
      </c>
      <c r="B107" s="46" t="s">
        <v>15</v>
      </c>
      <c r="C107" s="46" t="s">
        <v>15</v>
      </c>
      <c r="D107" s="47" t="s">
        <v>115</v>
      </c>
      <c r="E107" s="48">
        <v>10203916</v>
      </c>
      <c r="F107" s="48">
        <f>F108</f>
        <v>10550</v>
      </c>
      <c r="G107" s="48">
        <f>G108</f>
        <v>0</v>
      </c>
      <c r="H107" s="49">
        <f>E107+F107-G107</f>
        <v>10214466</v>
      </c>
      <c r="I107" s="50"/>
      <c r="J107" s="51" t="s">
        <v>15</v>
      </c>
      <c r="K107" s="51" t="s">
        <v>15</v>
      </c>
    </row>
    <row r="108" spans="1:9" s="31" customFormat="1" ht="12.75">
      <c r="A108" s="26"/>
      <c r="B108" s="26" t="s">
        <v>116</v>
      </c>
      <c r="C108" s="26"/>
      <c r="D108" s="27" t="s">
        <v>117</v>
      </c>
      <c r="E108" s="28">
        <v>0</v>
      </c>
      <c r="F108" s="28">
        <f>SUM(F109:F111)</f>
        <v>10550</v>
      </c>
      <c r="G108" s="28">
        <f>SUM(G109:G111)</f>
        <v>0</v>
      </c>
      <c r="H108" s="29">
        <f>E108+F108-G108</f>
        <v>10550</v>
      </c>
      <c r="I108" s="30"/>
    </row>
    <row r="109" spans="1:9" s="37" customFormat="1" ht="67.5" customHeight="1">
      <c r="A109" s="32"/>
      <c r="B109" s="32"/>
      <c r="C109" s="32" t="s">
        <v>51</v>
      </c>
      <c r="D109" s="33" t="s">
        <v>52</v>
      </c>
      <c r="E109" s="34">
        <v>0</v>
      </c>
      <c r="F109" s="34">
        <v>8400</v>
      </c>
      <c r="G109" s="34">
        <v>0</v>
      </c>
      <c r="H109" s="35">
        <f>E109+F109-G109</f>
        <v>8400</v>
      </c>
      <c r="I109" s="36"/>
    </row>
    <row r="110" spans="1:9" s="37" customFormat="1" ht="16.5" customHeight="1">
      <c r="A110" s="32"/>
      <c r="B110" s="32"/>
      <c r="C110" s="32" t="s">
        <v>55</v>
      </c>
      <c r="D110" s="33" t="s">
        <v>56</v>
      </c>
      <c r="E110" s="34">
        <v>0</v>
      </c>
      <c r="F110" s="34">
        <v>300</v>
      </c>
      <c r="G110" s="34">
        <v>0</v>
      </c>
      <c r="H110" s="35">
        <f>E110+F110-G110</f>
        <v>300</v>
      </c>
      <c r="I110" s="36"/>
    </row>
    <row r="111" spans="1:9" s="37" customFormat="1" ht="16.5" customHeight="1">
      <c r="A111" s="32"/>
      <c r="B111" s="32"/>
      <c r="C111" s="32" t="s">
        <v>42</v>
      </c>
      <c r="D111" s="33" t="s">
        <v>43</v>
      </c>
      <c r="E111" s="34">
        <v>0</v>
      </c>
      <c r="F111" s="34">
        <v>1850</v>
      </c>
      <c r="G111" s="34">
        <v>0</v>
      </c>
      <c r="H111" s="35">
        <f>E111+F111-G111</f>
        <v>1850</v>
      </c>
      <c r="I111" s="36"/>
    </row>
    <row r="112" spans="1:9" s="37" customFormat="1" ht="12.75">
      <c r="A112" s="32"/>
      <c r="B112" s="32"/>
      <c r="C112" s="32"/>
      <c r="D112" s="33"/>
      <c r="E112" s="34"/>
      <c r="F112" s="34"/>
      <c r="G112" s="34"/>
      <c r="H112" s="35"/>
      <c r="I112" s="36"/>
    </row>
    <row r="113" spans="1:9" s="53" customFormat="1" ht="28.5">
      <c r="A113" s="46" t="s">
        <v>118</v>
      </c>
      <c r="B113" s="46"/>
      <c r="C113" s="46"/>
      <c r="D113" s="47" t="s">
        <v>119</v>
      </c>
      <c r="E113" s="48">
        <v>923750</v>
      </c>
      <c r="F113" s="48">
        <f>F114</f>
        <v>0</v>
      </c>
      <c r="G113" s="48">
        <f>G114</f>
        <v>73000</v>
      </c>
      <c r="H113" s="49">
        <f>E113+F113-G113</f>
        <v>850750</v>
      </c>
      <c r="I113" s="52"/>
    </row>
    <row r="114" spans="1:9" s="42" customFormat="1" ht="12.75">
      <c r="A114" s="38"/>
      <c r="B114" s="38" t="s">
        <v>120</v>
      </c>
      <c r="C114" s="38"/>
      <c r="D114" s="39" t="s">
        <v>30</v>
      </c>
      <c r="E114" s="40">
        <v>400000</v>
      </c>
      <c r="F114" s="40">
        <f>F115</f>
        <v>0</v>
      </c>
      <c r="G114" s="40">
        <f>G115</f>
        <v>73000</v>
      </c>
      <c r="H114" s="29">
        <f>E114+F114-G114</f>
        <v>327000</v>
      </c>
      <c r="I114" s="41"/>
    </row>
    <row r="115" spans="1:8" ht="42.75" customHeight="1">
      <c r="A115" s="43"/>
      <c r="B115" s="43"/>
      <c r="C115" s="43" t="s">
        <v>121</v>
      </c>
      <c r="D115" s="44" t="s">
        <v>122</v>
      </c>
      <c r="E115" s="45">
        <v>350000</v>
      </c>
      <c r="F115" s="45">
        <v>0</v>
      </c>
      <c r="G115" s="45">
        <v>73000</v>
      </c>
      <c r="H115" s="35">
        <f>E115+F115-G115</f>
        <v>277000</v>
      </c>
    </row>
    <row r="116" spans="1:8" ht="12.75">
      <c r="A116" s="43"/>
      <c r="B116" s="43"/>
      <c r="C116" s="43"/>
      <c r="D116" s="44"/>
      <c r="E116" s="45"/>
      <c r="F116" s="45"/>
      <c r="G116" s="45"/>
      <c r="H116" s="35"/>
    </row>
    <row r="117" spans="1:11" s="51" customFormat="1" ht="28.5">
      <c r="A117" s="46">
        <v>921</v>
      </c>
      <c r="B117" s="46" t="s">
        <v>15</v>
      </c>
      <c r="C117" s="46" t="s">
        <v>15</v>
      </c>
      <c r="D117" s="47" t="s">
        <v>123</v>
      </c>
      <c r="E117" s="48">
        <v>11879300</v>
      </c>
      <c r="F117" s="48">
        <f>F118+F121</f>
        <v>310128</v>
      </c>
      <c r="G117" s="48">
        <f>G118+G121</f>
        <v>0</v>
      </c>
      <c r="H117" s="49">
        <f aca="true" t="shared" si="5" ref="H117:H123">E117+F117-G117</f>
        <v>12189428</v>
      </c>
      <c r="I117" s="50"/>
      <c r="J117" s="51" t="s">
        <v>15</v>
      </c>
      <c r="K117" s="51" t="s">
        <v>15</v>
      </c>
    </row>
    <row r="118" spans="1:9" s="31" customFormat="1" ht="12.75">
      <c r="A118" s="26"/>
      <c r="B118" s="26" t="s">
        <v>124</v>
      </c>
      <c r="C118" s="26"/>
      <c r="D118" s="27" t="s">
        <v>125</v>
      </c>
      <c r="E118" s="28">
        <f>E120</f>
        <v>0</v>
      </c>
      <c r="F118" s="28">
        <f>SUM(F119:F120)</f>
        <v>300223</v>
      </c>
      <c r="G118" s="28">
        <f>SUM(G119:G120)</f>
        <v>0</v>
      </c>
      <c r="H118" s="29">
        <f t="shared" si="5"/>
        <v>300223</v>
      </c>
      <c r="I118" s="30"/>
    </row>
    <row r="119" spans="1:9" s="37" customFormat="1" ht="54.75" customHeight="1">
      <c r="A119" s="32"/>
      <c r="B119" s="32"/>
      <c r="C119" s="32" t="s">
        <v>31</v>
      </c>
      <c r="D119" s="33" t="s">
        <v>32</v>
      </c>
      <c r="E119" s="34">
        <v>0</v>
      </c>
      <c r="F119" s="34">
        <v>300000</v>
      </c>
      <c r="G119" s="34">
        <v>0</v>
      </c>
      <c r="H119" s="35">
        <f t="shared" si="5"/>
        <v>300000</v>
      </c>
      <c r="I119" s="36"/>
    </row>
    <row r="120" spans="1:9" s="37" customFormat="1" ht="42.75" customHeight="1">
      <c r="A120" s="32"/>
      <c r="B120" s="32"/>
      <c r="C120" s="32" t="s">
        <v>46</v>
      </c>
      <c r="D120" s="33" t="s">
        <v>47</v>
      </c>
      <c r="E120" s="34">
        <v>0</v>
      </c>
      <c r="F120" s="34">
        <v>223</v>
      </c>
      <c r="G120" s="34">
        <v>0</v>
      </c>
      <c r="H120" s="35">
        <f t="shared" si="5"/>
        <v>223</v>
      </c>
      <c r="I120" s="36"/>
    </row>
    <row r="121" spans="1:9" s="42" customFormat="1" ht="12.75">
      <c r="A121" s="38"/>
      <c r="B121" s="38" t="s">
        <v>126</v>
      </c>
      <c r="C121" s="38"/>
      <c r="D121" s="39" t="s">
        <v>30</v>
      </c>
      <c r="E121" s="40">
        <v>150000</v>
      </c>
      <c r="F121" s="40">
        <f>SUM(F122:F123)</f>
        <v>9905</v>
      </c>
      <c r="G121" s="40">
        <f>SUM(G122:G123)</f>
        <v>0</v>
      </c>
      <c r="H121" s="29">
        <f t="shared" si="5"/>
        <v>159905</v>
      </c>
      <c r="I121" s="41"/>
    </row>
    <row r="122" spans="1:8" ht="42" customHeight="1">
      <c r="A122" s="43"/>
      <c r="B122" s="43"/>
      <c r="C122" s="43" t="s">
        <v>99</v>
      </c>
      <c r="D122" s="44" t="s">
        <v>100</v>
      </c>
      <c r="E122" s="45">
        <v>0</v>
      </c>
      <c r="F122" s="45">
        <v>640</v>
      </c>
      <c r="G122" s="45">
        <v>0</v>
      </c>
      <c r="H122" s="35">
        <f t="shared" si="5"/>
        <v>640</v>
      </c>
    </row>
    <row r="123" spans="1:8" ht="42" customHeight="1">
      <c r="A123" s="43"/>
      <c r="B123" s="43"/>
      <c r="C123" s="43" t="s">
        <v>46</v>
      </c>
      <c r="D123" s="44" t="s">
        <v>47</v>
      </c>
      <c r="E123" s="45">
        <v>0</v>
      </c>
      <c r="F123" s="45">
        <v>9265</v>
      </c>
      <c r="G123" s="45">
        <v>0</v>
      </c>
      <c r="H123" s="35">
        <f t="shared" si="5"/>
        <v>9265</v>
      </c>
    </row>
    <row r="124" spans="1:8" ht="12.75">
      <c r="A124" s="43"/>
      <c r="B124" s="43"/>
      <c r="C124" s="43"/>
      <c r="D124" s="44"/>
      <c r="E124" s="45"/>
      <c r="F124" s="45"/>
      <c r="G124" s="45"/>
      <c r="H124" s="35"/>
    </row>
    <row r="125" spans="1:9" s="53" customFormat="1" ht="14.25">
      <c r="A125" s="46" t="s">
        <v>127</v>
      </c>
      <c r="B125" s="46"/>
      <c r="C125" s="46"/>
      <c r="D125" s="47" t="s">
        <v>128</v>
      </c>
      <c r="E125" s="48">
        <f>E126</f>
        <v>0</v>
      </c>
      <c r="F125" s="48">
        <f>F126</f>
        <v>5938</v>
      </c>
      <c r="G125" s="48">
        <f>G126</f>
        <v>0</v>
      </c>
      <c r="H125" s="49">
        <f>E125+F125-G125</f>
        <v>5938</v>
      </c>
      <c r="I125" s="52"/>
    </row>
    <row r="126" spans="1:9" s="42" customFormat="1" ht="12.75">
      <c r="A126" s="38"/>
      <c r="B126" s="38" t="s">
        <v>129</v>
      </c>
      <c r="C126" s="38"/>
      <c r="D126" s="39" t="s">
        <v>130</v>
      </c>
      <c r="E126" s="40">
        <f>SUM(E127:E128)</f>
        <v>0</v>
      </c>
      <c r="F126" s="40">
        <f>SUM(F127:F128)</f>
        <v>5938</v>
      </c>
      <c r="G126" s="40">
        <f>SUM(G127:G128)</f>
        <v>0</v>
      </c>
      <c r="H126" s="29">
        <f>E126+F126-G126</f>
        <v>5938</v>
      </c>
      <c r="I126" s="41"/>
    </row>
    <row r="127" spans="1:8" ht="43.5" customHeight="1">
      <c r="A127" s="43"/>
      <c r="B127" s="43"/>
      <c r="C127" s="43" t="s">
        <v>99</v>
      </c>
      <c r="D127" s="44" t="s">
        <v>100</v>
      </c>
      <c r="E127" s="45">
        <v>0</v>
      </c>
      <c r="F127" s="45">
        <v>220</v>
      </c>
      <c r="G127" s="45">
        <v>0</v>
      </c>
      <c r="H127" s="35">
        <f>E127+F127-G127</f>
        <v>220</v>
      </c>
    </row>
    <row r="128" spans="1:8" ht="45" customHeight="1">
      <c r="A128" s="56"/>
      <c r="B128" s="56"/>
      <c r="C128" s="56" t="s">
        <v>46</v>
      </c>
      <c r="D128" s="57" t="s">
        <v>47</v>
      </c>
      <c r="E128" s="58">
        <v>0</v>
      </c>
      <c r="F128" s="58">
        <v>5718</v>
      </c>
      <c r="G128" s="58">
        <v>0</v>
      </c>
      <c r="H128" s="59">
        <f>E128+F128-G128</f>
        <v>5718</v>
      </c>
    </row>
    <row r="129" spans="1:8" ht="12.75">
      <c r="A129" s="43"/>
      <c r="B129" s="43"/>
      <c r="C129" s="43"/>
      <c r="D129" s="44"/>
      <c r="E129" s="45"/>
      <c r="F129" s="60"/>
      <c r="G129" s="60"/>
      <c r="H129" s="45"/>
    </row>
    <row r="130" spans="1:8" ht="12.75">
      <c r="A130" s="43"/>
      <c r="B130" s="43"/>
      <c r="C130" s="43"/>
      <c r="D130" s="44"/>
      <c r="E130" s="45"/>
      <c r="F130" s="45"/>
      <c r="G130" s="45"/>
      <c r="H130" s="45"/>
    </row>
    <row r="131" spans="1:8" ht="12.75">
      <c r="A131" s="43"/>
      <c r="B131" s="43"/>
      <c r="C131" s="43"/>
      <c r="D131" s="44"/>
      <c r="E131" s="45"/>
      <c r="F131" s="45"/>
      <c r="G131" s="45"/>
      <c r="H131" s="45"/>
    </row>
    <row r="132" spans="1:8" ht="12.75">
      <c r="A132" s="43"/>
      <c r="B132" s="43"/>
      <c r="C132" s="43"/>
      <c r="D132" s="44"/>
      <c r="E132" s="45"/>
      <c r="F132" s="45"/>
      <c r="G132" s="45"/>
      <c r="H132" s="45"/>
    </row>
    <row r="133" spans="1:8" ht="12.75">
      <c r="A133" s="43"/>
      <c r="B133" s="43"/>
      <c r="C133" s="43"/>
      <c r="D133" s="44"/>
      <c r="E133" s="45"/>
      <c r="F133" s="45"/>
      <c r="G133" s="45"/>
      <c r="H133" s="45"/>
    </row>
    <row r="134" spans="1:8" ht="12.75">
      <c r="A134" s="43"/>
      <c r="B134" s="43"/>
      <c r="C134" s="43"/>
      <c r="D134" s="44"/>
      <c r="E134" s="45"/>
      <c r="F134" s="45"/>
      <c r="G134" s="45"/>
      <c r="H134" s="45"/>
    </row>
    <row r="135" spans="1:8" ht="12.75">
      <c r="A135" s="43"/>
      <c r="B135" s="43"/>
      <c r="C135" s="43"/>
      <c r="D135" s="44"/>
      <c r="E135" s="45"/>
      <c r="F135" s="45"/>
      <c r="G135" s="45"/>
      <c r="H135" s="45"/>
    </row>
    <row r="136" spans="1:8" ht="12.75">
      <c r="A136" s="43"/>
      <c r="B136" s="43"/>
      <c r="C136" s="43"/>
      <c r="D136" s="44"/>
      <c r="E136" s="45"/>
      <c r="F136" s="45"/>
      <c r="G136" s="45"/>
      <c r="H136" s="45"/>
    </row>
    <row r="137" spans="1:8" ht="12.75">
      <c r="A137" s="43"/>
      <c r="B137" s="43"/>
      <c r="C137" s="43"/>
      <c r="D137" s="44"/>
      <c r="E137" s="45"/>
      <c r="F137" s="45"/>
      <c r="G137" s="45"/>
      <c r="H137" s="45"/>
    </row>
    <row r="138" spans="1:8" ht="12.75">
      <c r="A138" s="43"/>
      <c r="B138" s="43"/>
      <c r="C138" s="43"/>
      <c r="D138" s="44"/>
      <c r="E138" s="45"/>
      <c r="F138" s="45"/>
      <c r="G138" s="45"/>
      <c r="H138" s="45"/>
    </row>
    <row r="139" spans="1:8" ht="12.75">
      <c r="A139" s="43"/>
      <c r="B139" s="43"/>
      <c r="C139" s="43"/>
      <c r="D139" s="44"/>
      <c r="E139" s="45"/>
      <c r="F139" s="45"/>
      <c r="G139" s="45"/>
      <c r="H139" s="45"/>
    </row>
    <row r="140" spans="1:8" ht="12.75">
      <c r="A140" s="43"/>
      <c r="B140" s="43"/>
      <c r="C140" s="43"/>
      <c r="D140" s="44"/>
      <c r="E140" s="45"/>
      <c r="F140" s="45"/>
      <c r="G140" s="45"/>
      <c r="H140" s="45"/>
    </row>
    <row r="141" spans="1:8" ht="12.75">
      <c r="A141" s="43"/>
      <c r="B141" s="43"/>
      <c r="C141" s="43"/>
      <c r="D141" s="44"/>
      <c r="E141" s="45"/>
      <c r="F141" s="45"/>
      <c r="G141" s="45"/>
      <c r="H141" s="45"/>
    </row>
    <row r="142" spans="1:8" ht="12.75">
      <c r="A142" s="43"/>
      <c r="B142" s="43"/>
      <c r="C142" s="43"/>
      <c r="D142" s="44"/>
      <c r="E142" s="45"/>
      <c r="F142" s="45"/>
      <c r="G142" s="45"/>
      <c r="H142" s="45"/>
    </row>
    <row r="143" spans="1:8" ht="12.75">
      <c r="A143" s="43"/>
      <c r="B143" s="43"/>
      <c r="C143" s="43"/>
      <c r="D143" s="44"/>
      <c r="E143" s="45"/>
      <c r="F143" s="45"/>
      <c r="G143" s="45"/>
      <c r="H143" s="45"/>
    </row>
    <row r="144" spans="1:8" ht="12.75">
      <c r="A144" s="43"/>
      <c r="B144" s="43"/>
      <c r="C144" s="43"/>
      <c r="D144" s="44"/>
      <c r="E144" s="45"/>
      <c r="F144" s="45"/>
      <c r="G144" s="45"/>
      <c r="H144" s="45"/>
    </row>
    <row r="145" spans="1:8" ht="12.75">
      <c r="A145" s="43"/>
      <c r="B145" s="43"/>
      <c r="C145" s="43"/>
      <c r="D145" s="44"/>
      <c r="E145" s="45"/>
      <c r="F145" s="45"/>
      <c r="G145" s="45"/>
      <c r="H145" s="45"/>
    </row>
    <row r="146" spans="1:8" ht="12.75">
      <c r="A146" s="43"/>
      <c r="B146" s="43"/>
      <c r="C146" s="43"/>
      <c r="D146" s="44"/>
      <c r="E146" s="45"/>
      <c r="F146" s="45"/>
      <c r="G146" s="45"/>
      <c r="H146" s="45"/>
    </row>
    <row r="147" spans="1:8" ht="12.75">
      <c r="A147" s="43"/>
      <c r="B147" s="43"/>
      <c r="C147" s="43"/>
      <c r="D147" s="44"/>
      <c r="E147" s="45"/>
      <c r="F147" s="45"/>
      <c r="G147" s="45"/>
      <c r="H147" s="45"/>
    </row>
    <row r="148" spans="1:8" ht="12.75">
      <c r="A148" s="43"/>
      <c r="B148" s="43"/>
      <c r="C148" s="43"/>
      <c r="D148" s="44"/>
      <c r="E148" s="45"/>
      <c r="F148" s="45"/>
      <c r="G148" s="45"/>
      <c r="H148" s="45"/>
    </row>
    <row r="149" spans="1:8" ht="12.75">
      <c r="A149" s="43"/>
      <c r="B149" s="43"/>
      <c r="C149" s="43"/>
      <c r="D149" s="44"/>
      <c r="E149" s="45"/>
      <c r="F149" s="45"/>
      <c r="G149" s="45"/>
      <c r="H149" s="45"/>
    </row>
    <row r="150" spans="1:8" ht="12.75">
      <c r="A150" s="43"/>
      <c r="B150" s="43"/>
      <c r="C150" s="43"/>
      <c r="D150" s="44"/>
      <c r="E150" s="45"/>
      <c r="F150" s="45"/>
      <c r="G150" s="45"/>
      <c r="H150" s="45"/>
    </row>
    <row r="151" spans="1:8" ht="12.75">
      <c r="A151" s="43"/>
      <c r="B151" s="43"/>
      <c r="C151" s="43"/>
      <c r="D151" s="44"/>
      <c r="E151" s="45"/>
      <c r="F151" s="45"/>
      <c r="G151" s="45"/>
      <c r="H151" s="45"/>
    </row>
    <row r="152" spans="1:8" ht="12.75">
      <c r="A152" s="43"/>
      <c r="B152" s="43"/>
      <c r="C152" s="43"/>
      <c r="D152" s="44"/>
      <c r="E152" s="45"/>
      <c r="F152" s="45"/>
      <c r="G152" s="45"/>
      <c r="H152" s="45"/>
    </row>
    <row r="153" spans="1:8" ht="12.75">
      <c r="A153" s="43"/>
      <c r="B153" s="43"/>
      <c r="C153" s="43"/>
      <c r="D153" s="44"/>
      <c r="E153" s="45"/>
      <c r="F153" s="45"/>
      <c r="G153" s="45"/>
      <c r="H153" s="45"/>
    </row>
    <row r="154" spans="1:8" ht="12.75">
      <c r="A154" s="43"/>
      <c r="B154" s="43"/>
      <c r="C154" s="43"/>
      <c r="D154" s="44"/>
      <c r="E154" s="45"/>
      <c r="F154" s="45"/>
      <c r="G154" s="45"/>
      <c r="H154" s="45"/>
    </row>
    <row r="155" spans="1:8" ht="12.75">
      <c r="A155" s="43"/>
      <c r="B155" s="43"/>
      <c r="C155" s="43"/>
      <c r="D155" s="44"/>
      <c r="E155" s="45"/>
      <c r="F155" s="45"/>
      <c r="G155" s="45"/>
      <c r="H155" s="45"/>
    </row>
    <row r="156" spans="1:8" ht="12.75">
      <c r="A156" s="43"/>
      <c r="B156" s="43"/>
      <c r="C156" s="43"/>
      <c r="D156" s="44"/>
      <c r="E156" s="45"/>
      <c r="F156" s="45"/>
      <c r="G156" s="45"/>
      <c r="H156" s="45"/>
    </row>
    <row r="157" spans="1:8" ht="12.75">
      <c r="A157" s="43"/>
      <c r="B157" s="43"/>
      <c r="C157" s="43"/>
      <c r="D157" s="44"/>
      <c r="E157" s="45"/>
      <c r="F157" s="45"/>
      <c r="G157" s="45"/>
      <c r="H157" s="45"/>
    </row>
    <row r="158" spans="1:8" ht="12.75">
      <c r="A158" s="43"/>
      <c r="B158" s="43"/>
      <c r="C158" s="43"/>
      <c r="D158" s="44"/>
      <c r="E158" s="45"/>
      <c r="F158" s="45"/>
      <c r="G158" s="45"/>
      <c r="H158" s="45"/>
    </row>
    <row r="159" spans="1:8" ht="12.75">
      <c r="A159" s="43"/>
      <c r="B159" s="43"/>
      <c r="C159" s="43"/>
      <c r="D159" s="44"/>
      <c r="E159" s="45"/>
      <c r="F159" s="45"/>
      <c r="G159" s="45"/>
      <c r="H159" s="45"/>
    </row>
    <row r="160" spans="1:8" ht="12.75">
      <c r="A160" s="43"/>
      <c r="B160" s="43"/>
      <c r="C160" s="43"/>
      <c r="D160" s="44"/>
      <c r="E160" s="45"/>
      <c r="F160" s="45"/>
      <c r="G160" s="45"/>
      <c r="H160" s="45"/>
    </row>
    <row r="161" spans="1:8" ht="12.75">
      <c r="A161" s="43"/>
      <c r="B161" s="43"/>
      <c r="C161" s="43"/>
      <c r="D161" s="44"/>
      <c r="E161" s="45"/>
      <c r="F161" s="45"/>
      <c r="G161" s="45"/>
      <c r="H161" s="45"/>
    </row>
    <row r="162" spans="1:8" ht="12.75">
      <c r="A162" s="43"/>
      <c r="B162" s="43"/>
      <c r="C162" s="43"/>
      <c r="D162" s="44"/>
      <c r="E162" s="45"/>
      <c r="F162" s="45"/>
      <c r="G162" s="45"/>
      <c r="H162" s="45"/>
    </row>
    <row r="163" spans="1:8" ht="12.75">
      <c r="A163" s="43"/>
      <c r="B163" s="43"/>
      <c r="C163" s="43"/>
      <c r="D163" s="44"/>
      <c r="E163" s="45"/>
      <c r="F163" s="45"/>
      <c r="G163" s="45"/>
      <c r="H163" s="45"/>
    </row>
    <row r="164" spans="1:8" ht="12.75">
      <c r="A164" s="43"/>
      <c r="B164" s="43"/>
      <c r="C164" s="43"/>
      <c r="D164" s="44"/>
      <c r="E164" s="45"/>
      <c r="F164" s="45"/>
      <c r="G164" s="45"/>
      <c r="H164" s="45"/>
    </row>
    <row r="165" spans="1:8" ht="12.75">
      <c r="A165" s="43"/>
      <c r="B165" s="43"/>
      <c r="C165" s="43"/>
      <c r="D165" s="44"/>
      <c r="E165" s="45"/>
      <c r="F165" s="45"/>
      <c r="G165" s="45"/>
      <c r="H165" s="45"/>
    </row>
    <row r="166" spans="1:8" ht="12.75">
      <c r="A166" s="43"/>
      <c r="B166" s="43"/>
      <c r="C166" s="43"/>
      <c r="D166" s="44"/>
      <c r="E166" s="45"/>
      <c r="F166" s="45"/>
      <c r="G166" s="45"/>
      <c r="H166" s="45"/>
    </row>
    <row r="167" spans="1:8" ht="12.75">
      <c r="A167" s="43"/>
      <c r="B167" s="43"/>
      <c r="C167" s="43"/>
      <c r="D167" s="44"/>
      <c r="E167" s="45"/>
      <c r="F167" s="45"/>
      <c r="G167" s="45"/>
      <c r="H167" s="45"/>
    </row>
    <row r="168" spans="1:8" ht="12.75">
      <c r="A168" s="43"/>
      <c r="B168" s="43"/>
      <c r="C168" s="43"/>
      <c r="D168" s="44"/>
      <c r="E168" s="45"/>
      <c r="F168" s="45"/>
      <c r="G168" s="45"/>
      <c r="H168" s="45"/>
    </row>
    <row r="169" spans="1:8" ht="12.75">
      <c r="A169" s="43"/>
      <c r="B169" s="43"/>
      <c r="C169" s="43"/>
      <c r="D169" s="44"/>
      <c r="E169" s="45"/>
      <c r="F169" s="45"/>
      <c r="G169" s="45"/>
      <c r="H169" s="45"/>
    </row>
    <row r="170" spans="1:8" ht="12.75">
      <c r="A170" s="43"/>
      <c r="B170" s="43"/>
      <c r="C170" s="43"/>
      <c r="D170" s="44"/>
      <c r="E170" s="45"/>
      <c r="F170" s="45"/>
      <c r="G170" s="45"/>
      <c r="H170" s="45"/>
    </row>
    <row r="171" spans="1:8" ht="12.75">
      <c r="A171" s="43"/>
      <c r="B171" s="43"/>
      <c r="C171" s="43"/>
      <c r="D171" s="44"/>
      <c r="E171" s="45"/>
      <c r="F171" s="45"/>
      <c r="G171" s="45"/>
      <c r="H171" s="45"/>
    </row>
    <row r="172" spans="1:8" ht="12.75">
      <c r="A172" s="43"/>
      <c r="B172" s="43"/>
      <c r="C172" s="43"/>
      <c r="D172" s="44"/>
      <c r="E172" s="45"/>
      <c r="F172" s="45"/>
      <c r="G172" s="45"/>
      <c r="H172" s="45"/>
    </row>
    <row r="173" spans="1:8" ht="12.75">
      <c r="A173" s="43"/>
      <c r="B173" s="43"/>
      <c r="C173" s="43"/>
      <c r="D173" s="44"/>
      <c r="E173" s="45"/>
      <c r="F173" s="45"/>
      <c r="G173" s="45"/>
      <c r="H173" s="45"/>
    </row>
    <row r="174" spans="1:8" ht="12.75">
      <c r="A174" s="43"/>
      <c r="B174" s="43"/>
      <c r="C174" s="43"/>
      <c r="D174" s="44"/>
      <c r="E174" s="45"/>
      <c r="F174" s="45"/>
      <c r="G174" s="45"/>
      <c r="H174" s="45"/>
    </row>
    <row r="175" spans="1:8" ht="12.75">
      <c r="A175" s="43"/>
      <c r="B175" s="43"/>
      <c r="C175" s="43"/>
      <c r="D175" s="44"/>
      <c r="E175" s="45"/>
      <c r="F175" s="45"/>
      <c r="G175" s="45"/>
      <c r="H175" s="45"/>
    </row>
    <row r="176" spans="1:8" ht="12.75">
      <c r="A176" s="43"/>
      <c r="B176" s="43"/>
      <c r="C176" s="43"/>
      <c r="D176" s="44"/>
      <c r="E176" s="45"/>
      <c r="F176" s="45"/>
      <c r="G176" s="45"/>
      <c r="H176" s="45"/>
    </row>
    <row r="177" spans="1:8" ht="12.75">
      <c r="A177" s="43"/>
      <c r="B177" s="43"/>
      <c r="C177" s="43"/>
      <c r="D177" s="44"/>
      <c r="E177" s="45"/>
      <c r="F177" s="45"/>
      <c r="G177" s="45"/>
      <c r="H177" s="45"/>
    </row>
    <row r="178" spans="1:8" ht="12.75">
      <c r="A178" s="43"/>
      <c r="B178" s="43"/>
      <c r="C178" s="43"/>
      <c r="D178" s="44"/>
      <c r="E178" s="45"/>
      <c r="F178" s="45"/>
      <c r="G178" s="45"/>
      <c r="H178" s="45"/>
    </row>
    <row r="179" spans="1:8" ht="12.75">
      <c r="A179" s="43"/>
      <c r="B179" s="43"/>
      <c r="C179" s="43"/>
      <c r="D179" s="44"/>
      <c r="E179" s="45"/>
      <c r="F179" s="45"/>
      <c r="G179" s="45"/>
      <c r="H179" s="45"/>
    </row>
    <row r="180" spans="1:8" ht="12.75">
      <c r="A180" s="43"/>
      <c r="B180" s="43"/>
      <c r="C180" s="43"/>
      <c r="D180" s="44"/>
      <c r="E180" s="45"/>
      <c r="F180" s="45"/>
      <c r="G180" s="45"/>
      <c r="H180" s="45"/>
    </row>
    <row r="181" spans="1:8" ht="12.75">
      <c r="A181" s="43"/>
      <c r="B181" s="43"/>
      <c r="C181" s="43"/>
      <c r="D181" s="44"/>
      <c r="E181" s="45"/>
      <c r="F181" s="45"/>
      <c r="G181" s="45"/>
      <c r="H181" s="45"/>
    </row>
    <row r="182" spans="1:8" ht="12.75">
      <c r="A182" s="43"/>
      <c r="B182" s="43"/>
      <c r="C182" s="43"/>
      <c r="D182" s="44"/>
      <c r="E182" s="45"/>
      <c r="F182" s="45"/>
      <c r="G182" s="45"/>
      <c r="H182" s="45"/>
    </row>
    <row r="183" spans="1:8" ht="12.75">
      <c r="A183" s="43"/>
      <c r="B183" s="43"/>
      <c r="C183" s="43"/>
      <c r="D183" s="44"/>
      <c r="E183" s="45"/>
      <c r="F183" s="45"/>
      <c r="G183" s="45"/>
      <c r="H183" s="45"/>
    </row>
    <row r="184" spans="1:8" ht="12.75">
      <c r="A184" s="43"/>
      <c r="B184" s="43"/>
      <c r="C184" s="43"/>
      <c r="D184" s="44"/>
      <c r="E184" s="45"/>
      <c r="F184" s="45"/>
      <c r="G184" s="45"/>
      <c r="H184" s="45"/>
    </row>
    <row r="185" spans="1:8" ht="12.75">
      <c r="A185" s="43"/>
      <c r="B185" s="43"/>
      <c r="C185" s="43"/>
      <c r="D185" s="44"/>
      <c r="E185" s="45"/>
      <c r="F185" s="45"/>
      <c r="G185" s="45"/>
      <c r="H185" s="45"/>
    </row>
    <row r="186" spans="1:8" ht="12.75">
      <c r="A186" s="43"/>
      <c r="B186" s="43"/>
      <c r="C186" s="43"/>
      <c r="D186" s="44"/>
      <c r="E186" s="45"/>
      <c r="F186" s="45"/>
      <c r="G186" s="45"/>
      <c r="H186" s="45"/>
    </row>
    <row r="187" spans="1:8" ht="12.75">
      <c r="A187" s="43"/>
      <c r="B187" s="43"/>
      <c r="C187" s="43"/>
      <c r="D187" s="44"/>
      <c r="E187" s="45"/>
      <c r="F187" s="45"/>
      <c r="G187" s="45"/>
      <c r="H187" s="45"/>
    </row>
    <row r="188" spans="1:8" ht="12.75">
      <c r="A188" s="43"/>
      <c r="B188" s="43"/>
      <c r="C188" s="43"/>
      <c r="D188" s="44"/>
      <c r="E188" s="45"/>
      <c r="F188" s="45"/>
      <c r="G188" s="45"/>
      <c r="H188" s="45"/>
    </row>
    <row r="189" spans="1:8" ht="12.75">
      <c r="A189" s="43"/>
      <c r="B189" s="43"/>
      <c r="C189" s="43"/>
      <c r="D189" s="44"/>
      <c r="E189" s="45"/>
      <c r="F189" s="45"/>
      <c r="G189" s="45"/>
      <c r="H189" s="45"/>
    </row>
    <row r="190" spans="1:8" ht="12.75">
      <c r="A190" s="43"/>
      <c r="B190" s="43"/>
      <c r="C190" s="43"/>
      <c r="D190" s="44"/>
      <c r="E190" s="45"/>
      <c r="F190" s="45"/>
      <c r="G190" s="45"/>
      <c r="H190" s="45"/>
    </row>
    <row r="191" spans="1:8" ht="12.75">
      <c r="A191" s="43"/>
      <c r="B191" s="43"/>
      <c r="C191" s="43"/>
      <c r="D191" s="44"/>
      <c r="E191" s="45"/>
      <c r="F191" s="45"/>
      <c r="G191" s="45"/>
      <c r="H191" s="45"/>
    </row>
    <row r="192" spans="1:8" ht="12.75">
      <c r="A192" s="43"/>
      <c r="B192" s="43"/>
      <c r="C192" s="43"/>
      <c r="D192" s="44"/>
      <c r="E192" s="45"/>
      <c r="F192" s="45"/>
      <c r="G192" s="45"/>
      <c r="H192" s="45"/>
    </row>
    <row r="193" spans="1:8" ht="12.75">
      <c r="A193" s="43"/>
      <c r="B193" s="43"/>
      <c r="C193" s="43"/>
      <c r="D193" s="44"/>
      <c r="E193" s="45"/>
      <c r="F193" s="45"/>
      <c r="G193" s="45"/>
      <c r="H193" s="45"/>
    </row>
    <row r="194" spans="1:8" ht="12.75">
      <c r="A194" s="43"/>
      <c r="B194" s="43"/>
      <c r="C194" s="43"/>
      <c r="D194" s="44"/>
      <c r="E194" s="45"/>
      <c r="F194" s="45"/>
      <c r="G194" s="45"/>
      <c r="H194" s="45"/>
    </row>
    <row r="195" spans="1:8" ht="12.75">
      <c r="A195" s="43"/>
      <c r="B195" s="43"/>
      <c r="C195" s="43"/>
      <c r="D195" s="44"/>
      <c r="E195" s="45"/>
      <c r="F195" s="45"/>
      <c r="G195" s="45"/>
      <c r="H195" s="45"/>
    </row>
    <row r="196" spans="1:8" ht="12.75">
      <c r="A196" s="43"/>
      <c r="B196" s="43"/>
      <c r="C196" s="43"/>
      <c r="D196" s="44"/>
      <c r="E196" s="45"/>
      <c r="F196" s="45"/>
      <c r="G196" s="45"/>
      <c r="H196" s="45"/>
    </row>
    <row r="197" spans="1:8" ht="12.75">
      <c r="A197" s="43"/>
      <c r="B197" s="43"/>
      <c r="C197" s="43"/>
      <c r="D197" s="44"/>
      <c r="E197" s="45"/>
      <c r="F197" s="45"/>
      <c r="G197" s="45"/>
      <c r="H197" s="45"/>
    </row>
    <row r="198" spans="1:8" ht="12.75">
      <c r="A198" s="43"/>
      <c r="B198" s="43"/>
      <c r="C198" s="43"/>
      <c r="D198" s="44"/>
      <c r="E198" s="45"/>
      <c r="F198" s="45"/>
      <c r="G198" s="45"/>
      <c r="H198" s="45"/>
    </row>
    <row r="199" spans="1:8" ht="12.75">
      <c r="A199" s="43"/>
      <c r="B199" s="43"/>
      <c r="C199" s="43"/>
      <c r="D199" s="44"/>
      <c r="E199" s="45"/>
      <c r="F199" s="45"/>
      <c r="G199" s="45"/>
      <c r="H199" s="45"/>
    </row>
    <row r="200" spans="1:8" ht="12.75">
      <c r="A200" s="43"/>
      <c r="B200" s="43"/>
      <c r="C200" s="43"/>
      <c r="D200" s="44"/>
      <c r="E200" s="45"/>
      <c r="F200" s="45"/>
      <c r="G200" s="45"/>
      <c r="H200" s="45"/>
    </row>
    <row r="201" spans="1:8" ht="12.75">
      <c r="A201" s="43"/>
      <c r="B201" s="43"/>
      <c r="C201" s="43"/>
      <c r="D201" s="44"/>
      <c r="E201" s="45"/>
      <c r="F201" s="45"/>
      <c r="G201" s="45"/>
      <c r="H201" s="45"/>
    </row>
    <row r="202" spans="1:8" ht="12.75">
      <c r="A202" s="43"/>
      <c r="B202" s="43"/>
      <c r="C202" s="43"/>
      <c r="D202" s="44"/>
      <c r="E202" s="45"/>
      <c r="F202" s="45"/>
      <c r="G202" s="45"/>
      <c r="H202" s="45"/>
    </row>
    <row r="203" spans="1:8" ht="12.75">
      <c r="A203" s="43"/>
      <c r="B203" s="43"/>
      <c r="C203" s="43"/>
      <c r="D203" s="44"/>
      <c r="E203" s="45"/>
      <c r="F203" s="45"/>
      <c r="G203" s="45"/>
      <c r="H203" s="45"/>
    </row>
    <row r="204" spans="1:8" ht="12.75">
      <c r="A204" s="43"/>
      <c r="B204" s="43"/>
      <c r="C204" s="43"/>
      <c r="D204" s="44"/>
      <c r="E204" s="45"/>
      <c r="F204" s="45"/>
      <c r="G204" s="45"/>
      <c r="H204" s="45"/>
    </row>
    <row r="205" spans="1:8" ht="12.75">
      <c r="A205" s="43"/>
      <c r="B205" s="43"/>
      <c r="C205" s="43"/>
      <c r="D205" s="44"/>
      <c r="E205" s="45"/>
      <c r="F205" s="45"/>
      <c r="G205" s="45"/>
      <c r="H205" s="45"/>
    </row>
    <row r="206" spans="1:8" ht="12.75">
      <c r="A206" s="43"/>
      <c r="B206" s="43"/>
      <c r="C206" s="43"/>
      <c r="D206" s="44"/>
      <c r="E206" s="45"/>
      <c r="F206" s="45"/>
      <c r="G206" s="45"/>
      <c r="H206" s="45"/>
    </row>
    <row r="207" spans="1:8" ht="12.75">
      <c r="A207" s="43"/>
      <c r="B207" s="43"/>
      <c r="C207" s="43"/>
      <c r="D207" s="44"/>
      <c r="E207" s="45"/>
      <c r="F207" s="45"/>
      <c r="G207" s="45"/>
      <c r="H207" s="45"/>
    </row>
    <row r="208" spans="1:8" ht="12.75">
      <c r="A208" s="43"/>
      <c r="B208" s="43"/>
      <c r="C208" s="43"/>
      <c r="D208" s="44"/>
      <c r="E208" s="45"/>
      <c r="F208" s="45"/>
      <c r="G208" s="45"/>
      <c r="H208" s="45"/>
    </row>
    <row r="209" spans="1:8" ht="12.75">
      <c r="A209" s="43"/>
      <c r="B209" s="43"/>
      <c r="C209" s="43"/>
      <c r="D209" s="44"/>
      <c r="E209" s="45"/>
      <c r="F209" s="45"/>
      <c r="G209" s="45"/>
      <c r="H209" s="45"/>
    </row>
    <row r="210" spans="1:8" ht="12.75">
      <c r="A210" s="43"/>
      <c r="B210" s="43"/>
      <c r="C210" s="43"/>
      <c r="D210" s="44"/>
      <c r="E210" s="45"/>
      <c r="F210" s="45"/>
      <c r="G210" s="45"/>
      <c r="H210" s="45"/>
    </row>
    <row r="211" spans="1:8" ht="12.75">
      <c r="A211" s="43"/>
      <c r="B211" s="43"/>
      <c r="C211" s="43"/>
      <c r="D211" s="44"/>
      <c r="E211" s="45"/>
      <c r="F211" s="45"/>
      <c r="G211" s="45"/>
      <c r="H211" s="45"/>
    </row>
    <row r="212" spans="1:8" ht="12.75">
      <c r="A212" s="43"/>
      <c r="B212" s="43"/>
      <c r="C212" s="43"/>
      <c r="D212" s="44"/>
      <c r="E212" s="45"/>
      <c r="F212" s="45"/>
      <c r="G212" s="45"/>
      <c r="H212" s="45"/>
    </row>
    <row r="213" spans="1:8" ht="12.75">
      <c r="A213" s="43"/>
      <c r="B213" s="43"/>
      <c r="C213" s="43"/>
      <c r="D213" s="44"/>
      <c r="E213" s="45"/>
      <c r="F213" s="45"/>
      <c r="G213" s="45"/>
      <c r="H213" s="45"/>
    </row>
    <row r="214" spans="1:8" ht="12.75">
      <c r="A214" s="43"/>
      <c r="B214" s="43"/>
      <c r="C214" s="43"/>
      <c r="D214" s="44"/>
      <c r="E214" s="45"/>
      <c r="F214" s="45"/>
      <c r="G214" s="45"/>
      <c r="H214" s="45"/>
    </row>
    <row r="215" spans="1:8" ht="12.75">
      <c r="A215" s="43"/>
      <c r="B215" s="43"/>
      <c r="C215" s="43"/>
      <c r="D215" s="44"/>
      <c r="E215" s="45"/>
      <c r="F215" s="45"/>
      <c r="G215" s="45"/>
      <c r="H215" s="45"/>
    </row>
    <row r="216" spans="1:8" ht="12.75">
      <c r="A216" s="43"/>
      <c r="B216" s="43"/>
      <c r="C216" s="43"/>
      <c r="D216" s="44"/>
      <c r="E216" s="45"/>
      <c r="F216" s="45"/>
      <c r="G216" s="45"/>
      <c r="H216" s="45"/>
    </row>
    <row r="217" spans="1:8" ht="12.75">
      <c r="A217" s="43"/>
      <c r="B217" s="43"/>
      <c r="C217" s="43"/>
      <c r="D217" s="44"/>
      <c r="E217" s="45"/>
      <c r="F217" s="45"/>
      <c r="G217" s="45"/>
      <c r="H217" s="45"/>
    </row>
    <row r="218" spans="1:8" ht="12.75">
      <c r="A218" s="43"/>
      <c r="B218" s="43"/>
      <c r="C218" s="43"/>
      <c r="D218" s="44"/>
      <c r="E218" s="45"/>
      <c r="F218" s="45"/>
      <c r="G218" s="45"/>
      <c r="H218" s="45"/>
    </row>
    <row r="219" spans="1:8" ht="12.75">
      <c r="A219" s="43"/>
      <c r="B219" s="43"/>
      <c r="C219" s="43"/>
      <c r="D219" s="44"/>
      <c r="E219" s="45"/>
      <c r="F219" s="45"/>
      <c r="G219" s="45"/>
      <c r="H219" s="45"/>
    </row>
    <row r="220" spans="1:8" ht="12.75">
      <c r="A220" s="43"/>
      <c r="B220" s="43"/>
      <c r="C220" s="43"/>
      <c r="D220" s="44"/>
      <c r="E220" s="45"/>
      <c r="F220" s="45"/>
      <c r="G220" s="45"/>
      <c r="H220" s="45"/>
    </row>
    <row r="221" spans="1:8" ht="12.75">
      <c r="A221" s="43"/>
      <c r="B221" s="43"/>
      <c r="C221" s="43"/>
      <c r="D221" s="44"/>
      <c r="E221" s="45"/>
      <c r="F221" s="45"/>
      <c r="G221" s="45"/>
      <c r="H221" s="45"/>
    </row>
    <row r="222" spans="1:8" ht="12.75">
      <c r="A222" s="43"/>
      <c r="B222" s="43"/>
      <c r="C222" s="43"/>
      <c r="D222" s="44"/>
      <c r="E222" s="45"/>
      <c r="F222" s="45"/>
      <c r="G222" s="45"/>
      <c r="H222" s="45"/>
    </row>
    <row r="223" spans="1:8" ht="12.75">
      <c r="A223" s="43"/>
      <c r="B223" s="43"/>
      <c r="C223" s="43"/>
      <c r="D223" s="44"/>
      <c r="E223" s="45"/>
      <c r="F223" s="45"/>
      <c r="G223" s="45"/>
      <c r="H223" s="45"/>
    </row>
    <row r="224" spans="1:8" ht="12.75">
      <c r="A224" s="43"/>
      <c r="B224" s="43"/>
      <c r="C224" s="43"/>
      <c r="D224" s="44"/>
      <c r="E224" s="45"/>
      <c r="F224" s="45"/>
      <c r="G224" s="45"/>
      <c r="H224" s="45"/>
    </row>
    <row r="225" spans="1:8" ht="12.75">
      <c r="A225" s="43"/>
      <c r="B225" s="43"/>
      <c r="C225" s="43"/>
      <c r="D225" s="44"/>
      <c r="E225" s="45"/>
      <c r="F225" s="45"/>
      <c r="G225" s="45"/>
      <c r="H225" s="45"/>
    </row>
    <row r="226" spans="1:8" ht="12.75">
      <c r="A226" s="43"/>
      <c r="B226" s="43"/>
      <c r="C226" s="43"/>
      <c r="D226" s="44"/>
      <c r="E226" s="45"/>
      <c r="F226" s="45"/>
      <c r="G226" s="45"/>
      <c r="H226" s="45"/>
    </row>
    <row r="227" spans="1:8" ht="12.75">
      <c r="A227" s="43"/>
      <c r="B227" s="43"/>
      <c r="C227" s="43"/>
      <c r="D227" s="44"/>
      <c r="E227" s="45"/>
      <c r="F227" s="45"/>
      <c r="G227" s="45"/>
      <c r="H227" s="45"/>
    </row>
    <row r="228" spans="1:8" ht="12.75">
      <c r="A228" s="43"/>
      <c r="B228" s="43"/>
      <c r="C228" s="43"/>
      <c r="D228" s="44"/>
      <c r="E228" s="45"/>
      <c r="F228" s="45"/>
      <c r="G228" s="45"/>
      <c r="H228" s="45"/>
    </row>
    <row r="229" spans="1:8" ht="12.75">
      <c r="A229" s="43"/>
      <c r="B229" s="43"/>
      <c r="C229" s="43"/>
      <c r="D229" s="44"/>
      <c r="E229" s="45"/>
      <c r="F229" s="45"/>
      <c r="G229" s="45"/>
      <c r="H229" s="45"/>
    </row>
    <row r="230" spans="1:8" ht="12.75">
      <c r="A230" s="43"/>
      <c r="B230" s="43"/>
      <c r="C230" s="43"/>
      <c r="D230" s="44"/>
      <c r="E230" s="45"/>
      <c r="F230" s="45"/>
      <c r="G230" s="45"/>
      <c r="H230" s="45"/>
    </row>
    <row r="231" spans="1:8" ht="12.75">
      <c r="A231" s="43"/>
      <c r="B231" s="43"/>
      <c r="C231" s="43"/>
      <c r="D231" s="44"/>
      <c r="E231" s="45"/>
      <c r="F231" s="45"/>
      <c r="G231" s="45"/>
      <c r="H231" s="45"/>
    </row>
    <row r="232" spans="1:8" ht="12.75">
      <c r="A232" s="43"/>
      <c r="B232" s="43"/>
      <c r="C232" s="43"/>
      <c r="D232" s="44"/>
      <c r="E232" s="45"/>
      <c r="F232" s="45"/>
      <c r="G232" s="45"/>
      <c r="H232" s="45"/>
    </row>
    <row r="233" spans="1:8" ht="12.75">
      <c r="A233" s="43"/>
      <c r="B233" s="43"/>
      <c r="C233" s="43"/>
      <c r="D233" s="44"/>
      <c r="E233" s="45"/>
      <c r="F233" s="45"/>
      <c r="G233" s="45"/>
      <c r="H233" s="45"/>
    </row>
    <row r="234" spans="1:8" ht="12.75">
      <c r="A234" s="43"/>
      <c r="B234" s="43"/>
      <c r="C234" s="43"/>
      <c r="D234" s="44"/>
      <c r="E234" s="45"/>
      <c r="F234" s="45"/>
      <c r="G234" s="45"/>
      <c r="H234" s="45"/>
    </row>
    <row r="235" spans="1:8" ht="12.75">
      <c r="A235" s="43"/>
      <c r="B235" s="43"/>
      <c r="C235" s="43"/>
      <c r="D235" s="44"/>
      <c r="E235" s="45"/>
      <c r="F235" s="45"/>
      <c r="G235" s="45"/>
      <c r="H235" s="45"/>
    </row>
    <row r="236" spans="1:8" ht="12.75">
      <c r="A236" s="43"/>
      <c r="B236" s="43"/>
      <c r="C236" s="43"/>
      <c r="D236" s="44"/>
      <c r="E236" s="45"/>
      <c r="F236" s="45"/>
      <c r="G236" s="45"/>
      <c r="H236" s="45"/>
    </row>
    <row r="237" spans="1:8" ht="12.75">
      <c r="A237" s="43"/>
      <c r="B237" s="43"/>
      <c r="C237" s="43"/>
      <c r="D237" s="44"/>
      <c r="E237" s="45"/>
      <c r="F237" s="45"/>
      <c r="G237" s="45"/>
      <c r="H237" s="45"/>
    </row>
    <row r="238" spans="1:8" ht="12.75">
      <c r="A238" s="43"/>
      <c r="B238" s="43"/>
      <c r="C238" s="43"/>
      <c r="D238" s="44"/>
      <c r="E238" s="45"/>
      <c r="F238" s="45"/>
      <c r="G238" s="45"/>
      <c r="H238" s="45"/>
    </row>
    <row r="239" spans="1:8" ht="12.75">
      <c r="A239" s="43"/>
      <c r="B239" s="43"/>
      <c r="C239" s="43"/>
      <c r="D239" s="44"/>
      <c r="E239" s="45"/>
      <c r="F239" s="45"/>
      <c r="G239" s="45"/>
      <c r="H239" s="45"/>
    </row>
    <row r="240" spans="1:8" ht="12.75">
      <c r="A240" s="43"/>
      <c r="B240" s="43"/>
      <c r="C240" s="43"/>
      <c r="D240" s="44"/>
      <c r="E240" s="45"/>
      <c r="F240" s="45"/>
      <c r="G240" s="45"/>
      <c r="H240" s="45"/>
    </row>
    <row r="241" spans="1:8" ht="12.75">
      <c r="A241" s="43"/>
      <c r="B241" s="43"/>
      <c r="C241" s="43"/>
      <c r="D241" s="44"/>
      <c r="E241" s="45"/>
      <c r="F241" s="45"/>
      <c r="G241" s="45"/>
      <c r="H241" s="45"/>
    </row>
    <row r="242" spans="1:8" ht="12.75">
      <c r="A242" s="43"/>
      <c r="B242" s="43"/>
      <c r="C242" s="43"/>
      <c r="D242" s="44"/>
      <c r="E242" s="45"/>
      <c r="F242" s="45"/>
      <c r="G242" s="45"/>
      <c r="H242" s="45"/>
    </row>
    <row r="243" spans="1:8" ht="12.75">
      <c r="A243" s="43"/>
      <c r="B243" s="43"/>
      <c r="C243" s="43"/>
      <c r="D243" s="44"/>
      <c r="E243" s="45"/>
      <c r="F243" s="45"/>
      <c r="G243" s="45"/>
      <c r="H243" s="45"/>
    </row>
    <row r="244" spans="1:8" ht="12.75">
      <c r="A244" s="43"/>
      <c r="B244" s="43"/>
      <c r="C244" s="43"/>
      <c r="D244" s="44"/>
      <c r="E244" s="45"/>
      <c r="F244" s="45"/>
      <c r="G244" s="45"/>
      <c r="H244" s="45"/>
    </row>
    <row r="245" spans="1:8" ht="12.75">
      <c r="A245" s="43"/>
      <c r="B245" s="43"/>
      <c r="C245" s="43"/>
      <c r="D245" s="44"/>
      <c r="E245" s="45"/>
      <c r="F245" s="45"/>
      <c r="G245" s="45"/>
      <c r="H245" s="45"/>
    </row>
    <row r="246" spans="1:8" ht="12.75">
      <c r="A246" s="43"/>
      <c r="B246" s="43"/>
      <c r="C246" s="43"/>
      <c r="D246" s="44"/>
      <c r="E246" s="45"/>
      <c r="F246" s="45"/>
      <c r="G246" s="45"/>
      <c r="H246" s="45"/>
    </row>
    <row r="247" spans="1:8" ht="12.75">
      <c r="A247" s="43"/>
      <c r="B247" s="43"/>
      <c r="C247" s="43"/>
      <c r="D247" s="44"/>
      <c r="E247" s="45"/>
      <c r="F247" s="45"/>
      <c r="G247" s="45"/>
      <c r="H247" s="45"/>
    </row>
    <row r="248" spans="1:8" ht="12.75">
      <c r="A248" s="43"/>
      <c r="B248" s="43"/>
      <c r="C248" s="43"/>
      <c r="D248" s="44"/>
      <c r="E248" s="45"/>
      <c r="F248" s="45"/>
      <c r="G248" s="45"/>
      <c r="H248" s="45"/>
    </row>
    <row r="249" spans="1:8" ht="12.75">
      <c r="A249" s="43"/>
      <c r="B249" s="43"/>
      <c r="C249" s="43"/>
      <c r="D249" s="44"/>
      <c r="E249" s="45"/>
      <c r="F249" s="45"/>
      <c r="G249" s="45"/>
      <c r="H249" s="45"/>
    </row>
    <row r="250" spans="1:8" ht="12.75">
      <c r="A250" s="43"/>
      <c r="B250" s="43"/>
      <c r="C250" s="43"/>
      <c r="D250" s="44"/>
      <c r="E250" s="45"/>
      <c r="F250" s="45"/>
      <c r="G250" s="45"/>
      <c r="H250" s="45"/>
    </row>
    <row r="251" spans="1:8" ht="12.75">
      <c r="A251" s="43"/>
      <c r="B251" s="43"/>
      <c r="C251" s="43"/>
      <c r="D251" s="44"/>
      <c r="E251" s="45"/>
      <c r="F251" s="45"/>
      <c r="G251" s="45"/>
      <c r="H251" s="45"/>
    </row>
    <row r="252" spans="1:8" ht="12.75">
      <c r="A252" s="43"/>
      <c r="B252" s="43"/>
      <c r="C252" s="43"/>
      <c r="D252" s="44"/>
      <c r="E252" s="45"/>
      <c r="F252" s="45"/>
      <c r="G252" s="45"/>
      <c r="H252" s="45"/>
    </row>
    <row r="253" spans="1:8" ht="12.75">
      <c r="A253" s="43"/>
      <c r="B253" s="43"/>
      <c r="C253" s="43"/>
      <c r="D253" s="44"/>
      <c r="E253" s="45"/>
      <c r="F253" s="45"/>
      <c r="G253" s="45"/>
      <c r="H253" s="45"/>
    </row>
    <row r="254" spans="1:8" ht="12.75">
      <c r="A254" s="43"/>
      <c r="B254" s="43"/>
      <c r="C254" s="43"/>
      <c r="D254" s="44"/>
      <c r="E254" s="45"/>
      <c r="F254" s="45"/>
      <c r="G254" s="45"/>
      <c r="H254" s="45"/>
    </row>
    <row r="255" spans="1:8" ht="12.75">
      <c r="A255" s="43"/>
      <c r="B255" s="43"/>
      <c r="C255" s="43"/>
      <c r="D255" s="44"/>
      <c r="E255" s="45"/>
      <c r="F255" s="45"/>
      <c r="G255" s="45"/>
      <c r="H255" s="45"/>
    </row>
    <row r="256" spans="1:8" ht="12.75">
      <c r="A256" s="43"/>
      <c r="B256" s="43"/>
      <c r="C256" s="43"/>
      <c r="D256" s="44"/>
      <c r="E256" s="45"/>
      <c r="F256" s="45"/>
      <c r="G256" s="45"/>
      <c r="H256" s="45"/>
    </row>
    <row r="257" spans="1:8" ht="12.75">
      <c r="A257" s="43"/>
      <c r="B257" s="43"/>
      <c r="C257" s="43"/>
      <c r="D257" s="44"/>
      <c r="E257" s="45"/>
      <c r="F257" s="45"/>
      <c r="G257" s="45"/>
      <c r="H257" s="45"/>
    </row>
    <row r="258" spans="1:8" ht="12.75">
      <c r="A258" s="43"/>
      <c r="B258" s="43"/>
      <c r="C258" s="43"/>
      <c r="D258" s="44"/>
      <c r="E258" s="45"/>
      <c r="F258" s="45"/>
      <c r="G258" s="45"/>
      <c r="H258" s="45"/>
    </row>
    <row r="259" spans="1:8" ht="12.75">
      <c r="A259" s="43"/>
      <c r="B259" s="43"/>
      <c r="C259" s="43"/>
      <c r="D259" s="44"/>
      <c r="E259" s="45"/>
      <c r="F259" s="45"/>
      <c r="G259" s="45"/>
      <c r="H259" s="45"/>
    </row>
    <row r="260" spans="1:8" ht="12.75">
      <c r="A260" s="43"/>
      <c r="B260" s="43"/>
      <c r="C260" s="43"/>
      <c r="D260" s="44"/>
      <c r="E260" s="45"/>
      <c r="F260" s="45"/>
      <c r="G260" s="45"/>
      <c r="H260" s="45"/>
    </row>
    <row r="261" spans="1:8" ht="12.75">
      <c r="A261" s="43"/>
      <c r="B261" s="43"/>
      <c r="C261" s="43"/>
      <c r="D261" s="44"/>
      <c r="E261" s="45"/>
      <c r="F261" s="45"/>
      <c r="G261" s="45"/>
      <c r="H261" s="45"/>
    </row>
    <row r="262" spans="1:8" ht="12.75">
      <c r="A262" s="43"/>
      <c r="B262" s="43"/>
      <c r="C262" s="43"/>
      <c r="D262" s="44"/>
      <c r="E262" s="45"/>
      <c r="F262" s="45"/>
      <c r="G262" s="45"/>
      <c r="H262" s="45"/>
    </row>
    <row r="263" spans="1:8" ht="12.75">
      <c r="A263" s="43"/>
      <c r="B263" s="43"/>
      <c r="C263" s="43"/>
      <c r="D263" s="44"/>
      <c r="E263" s="45"/>
      <c r="F263" s="45"/>
      <c r="G263" s="45"/>
      <c r="H263" s="45"/>
    </row>
    <row r="264" spans="1:8" ht="12.75">
      <c r="A264" s="43"/>
      <c r="B264" s="43"/>
      <c r="C264" s="43"/>
      <c r="D264" s="44"/>
      <c r="E264" s="45"/>
      <c r="F264" s="45"/>
      <c r="G264" s="45"/>
      <c r="H264" s="45"/>
    </row>
    <row r="265" spans="1:8" ht="12.75">
      <c r="A265" s="43"/>
      <c r="B265" s="43"/>
      <c r="C265" s="43"/>
      <c r="D265" s="44"/>
      <c r="E265" s="45"/>
      <c r="F265" s="45"/>
      <c r="G265" s="45"/>
      <c r="H265" s="45"/>
    </row>
    <row r="266" spans="1:8" ht="12.75">
      <c r="A266" s="43"/>
      <c r="B266" s="43"/>
      <c r="C266" s="43"/>
      <c r="D266" s="44"/>
      <c r="E266" s="45"/>
      <c r="F266" s="45"/>
      <c r="G266" s="45"/>
      <c r="H266" s="45"/>
    </row>
    <row r="267" spans="1:8" ht="12.75">
      <c r="A267" s="43"/>
      <c r="B267" s="43"/>
      <c r="C267" s="43"/>
      <c r="D267" s="44"/>
      <c r="E267" s="45"/>
      <c r="F267" s="45"/>
      <c r="G267" s="45"/>
      <c r="H267" s="45"/>
    </row>
    <row r="268" spans="1:8" ht="12.75">
      <c r="A268" s="43"/>
      <c r="B268" s="43"/>
      <c r="C268" s="43"/>
      <c r="D268" s="44"/>
      <c r="E268" s="45"/>
      <c r="F268" s="45"/>
      <c r="G268" s="45"/>
      <c r="H268" s="45"/>
    </row>
    <row r="269" spans="1:8" ht="12.75">
      <c r="A269" s="43"/>
      <c r="B269" s="43"/>
      <c r="C269" s="43"/>
      <c r="D269" s="44"/>
      <c r="E269" s="45"/>
      <c r="F269" s="45"/>
      <c r="G269" s="45"/>
      <c r="H269" s="45"/>
    </row>
    <row r="270" spans="1:8" ht="12.75">
      <c r="A270" s="43"/>
      <c r="B270" s="43"/>
      <c r="C270" s="43"/>
      <c r="D270" s="44"/>
      <c r="E270" s="45"/>
      <c r="F270" s="45"/>
      <c r="G270" s="45"/>
      <c r="H270" s="45"/>
    </row>
    <row r="271" spans="1:8" ht="12.75">
      <c r="A271" s="43"/>
      <c r="B271" s="43"/>
      <c r="C271" s="43"/>
      <c r="D271" s="44"/>
      <c r="E271" s="45"/>
      <c r="F271" s="45"/>
      <c r="G271" s="45"/>
      <c r="H271" s="45"/>
    </row>
    <row r="272" spans="1:8" ht="12.75">
      <c r="A272" s="43"/>
      <c r="B272" s="43"/>
      <c r="C272" s="43"/>
      <c r="D272" s="44"/>
      <c r="E272" s="45"/>
      <c r="F272" s="45"/>
      <c r="G272" s="45"/>
      <c r="H272" s="45"/>
    </row>
    <row r="273" spans="1:8" ht="12.75">
      <c r="A273" s="43"/>
      <c r="B273" s="43"/>
      <c r="C273" s="43"/>
      <c r="D273" s="44"/>
      <c r="E273" s="45"/>
      <c r="F273" s="45"/>
      <c r="G273" s="45"/>
      <c r="H273" s="45"/>
    </row>
    <row r="274" spans="1:8" ht="12.75">
      <c r="A274" s="43"/>
      <c r="B274" s="43"/>
      <c r="C274" s="43"/>
      <c r="D274" s="44"/>
      <c r="E274" s="45"/>
      <c r="F274" s="45"/>
      <c r="G274" s="45"/>
      <c r="H274" s="45"/>
    </row>
    <row r="275" spans="1:8" ht="12.75">
      <c r="A275" s="43"/>
      <c r="B275" s="43"/>
      <c r="C275" s="43"/>
      <c r="D275" s="44"/>
      <c r="E275" s="45"/>
      <c r="F275" s="45"/>
      <c r="G275" s="45"/>
      <c r="H275" s="45"/>
    </row>
    <row r="276" spans="1:8" ht="12.75">
      <c r="A276" s="43"/>
      <c r="B276" s="43"/>
      <c r="C276" s="43"/>
      <c r="D276" s="44"/>
      <c r="E276" s="45"/>
      <c r="F276" s="45"/>
      <c r="G276" s="45"/>
      <c r="H276" s="45"/>
    </row>
    <row r="277" spans="1:8" ht="12.75">
      <c r="A277" s="43"/>
      <c r="B277" s="43"/>
      <c r="C277" s="43"/>
      <c r="D277" s="44"/>
      <c r="E277" s="45"/>
      <c r="F277" s="45"/>
      <c r="G277" s="45"/>
      <c r="H277" s="45"/>
    </row>
    <row r="278" spans="1:8" ht="12.75">
      <c r="A278" s="43"/>
      <c r="B278" s="43"/>
      <c r="C278" s="43"/>
      <c r="D278" s="44"/>
      <c r="E278" s="45"/>
      <c r="F278" s="45"/>
      <c r="G278" s="45"/>
      <c r="H278" s="45"/>
    </row>
    <row r="279" spans="1:8" ht="12.75">
      <c r="A279" s="43"/>
      <c r="B279" s="43"/>
      <c r="C279" s="43"/>
      <c r="D279" s="44"/>
      <c r="E279" s="45"/>
      <c r="F279" s="45"/>
      <c r="G279" s="45"/>
      <c r="H279" s="45"/>
    </row>
    <row r="280" spans="1:8" ht="12.75">
      <c r="A280" s="43"/>
      <c r="B280" s="43"/>
      <c r="C280" s="43"/>
      <c r="D280" s="44"/>
      <c r="E280" s="45"/>
      <c r="F280" s="45"/>
      <c r="G280" s="45"/>
      <c r="H280" s="45"/>
    </row>
    <row r="281" spans="1:8" ht="12.75">
      <c r="A281" s="43"/>
      <c r="B281" s="43"/>
      <c r="C281" s="43"/>
      <c r="D281" s="44"/>
      <c r="E281" s="45"/>
      <c r="F281" s="45"/>
      <c r="G281" s="45"/>
      <c r="H281" s="45"/>
    </row>
    <row r="282" spans="1:8" ht="12.75">
      <c r="A282" s="43"/>
      <c r="B282" s="43"/>
      <c r="C282" s="43"/>
      <c r="D282" s="44"/>
      <c r="E282" s="45"/>
      <c r="F282" s="45"/>
      <c r="G282" s="45"/>
      <c r="H282" s="45"/>
    </row>
    <row r="283" spans="1:8" ht="12.75">
      <c r="A283" s="43"/>
      <c r="B283" s="43"/>
      <c r="C283" s="43"/>
      <c r="D283" s="44"/>
      <c r="E283" s="45"/>
      <c r="F283" s="45"/>
      <c r="G283" s="45"/>
      <c r="H283" s="45"/>
    </row>
    <row r="284" spans="1:8" ht="12.75">
      <c r="A284" s="43"/>
      <c r="B284" s="43"/>
      <c r="C284" s="43"/>
      <c r="D284" s="44"/>
      <c r="E284" s="45"/>
      <c r="F284" s="45"/>
      <c r="G284" s="45"/>
      <c r="H284" s="45"/>
    </row>
    <row r="285" spans="1:8" ht="12.75">
      <c r="A285" s="43"/>
      <c r="B285" s="43"/>
      <c r="C285" s="43"/>
      <c r="D285" s="44"/>
      <c r="E285" s="45"/>
      <c r="F285" s="45"/>
      <c r="G285" s="45"/>
      <c r="H285" s="45"/>
    </row>
    <row r="286" spans="1:8" ht="12.75">
      <c r="A286" s="43"/>
      <c r="B286" s="43"/>
      <c r="C286" s="43"/>
      <c r="D286" s="44"/>
      <c r="E286" s="45"/>
      <c r="F286" s="45"/>
      <c r="G286" s="45"/>
      <c r="H286" s="45"/>
    </row>
    <row r="287" spans="1:8" ht="12.75">
      <c r="A287" s="43"/>
      <c r="B287" s="43"/>
      <c r="C287" s="43"/>
      <c r="D287" s="44"/>
      <c r="E287" s="45"/>
      <c r="F287" s="45"/>
      <c r="G287" s="45"/>
      <c r="H287" s="45"/>
    </row>
    <row r="288" spans="1:8" ht="12.75">
      <c r="A288" s="43"/>
      <c r="B288" s="43"/>
      <c r="C288" s="43"/>
      <c r="D288" s="44"/>
      <c r="E288" s="45"/>
      <c r="F288" s="45"/>
      <c r="G288" s="45"/>
      <c r="H288" s="45"/>
    </row>
    <row r="289" spans="1:8" ht="12.75">
      <c r="A289" s="43"/>
      <c r="B289" s="43"/>
      <c r="C289" s="43"/>
      <c r="D289" s="44"/>
      <c r="E289" s="45"/>
      <c r="F289" s="45"/>
      <c r="G289" s="45"/>
      <c r="H289" s="45"/>
    </row>
    <row r="290" spans="1:8" ht="12.75">
      <c r="A290" s="43"/>
      <c r="B290" s="43"/>
      <c r="C290" s="43"/>
      <c r="D290" s="44"/>
      <c r="E290" s="45"/>
      <c r="F290" s="45"/>
      <c r="G290" s="45"/>
      <c r="H290" s="45"/>
    </row>
    <row r="291" spans="1:8" ht="12.75">
      <c r="A291" s="43"/>
      <c r="B291" s="43"/>
      <c r="C291" s="43"/>
      <c r="D291" s="44"/>
      <c r="E291" s="45"/>
      <c r="F291" s="45"/>
      <c r="G291" s="45"/>
      <c r="H291" s="45"/>
    </row>
    <row r="292" spans="1:8" ht="12.75">
      <c r="A292" s="43"/>
      <c r="B292" s="43"/>
      <c r="C292" s="43"/>
      <c r="D292" s="44"/>
      <c r="E292" s="45"/>
      <c r="F292" s="45"/>
      <c r="G292" s="45"/>
      <c r="H292" s="45"/>
    </row>
    <row r="293" spans="1:8" ht="12.75">
      <c r="A293" s="43"/>
      <c r="B293" s="43"/>
      <c r="C293" s="43"/>
      <c r="D293" s="44"/>
      <c r="E293" s="45"/>
      <c r="F293" s="45"/>
      <c r="G293" s="45"/>
      <c r="H293" s="45"/>
    </row>
    <row r="294" spans="1:8" ht="12.75">
      <c r="A294" s="43"/>
      <c r="B294" s="43"/>
      <c r="C294" s="43"/>
      <c r="D294" s="44"/>
      <c r="E294" s="45"/>
      <c r="F294" s="45"/>
      <c r="G294" s="45"/>
      <c r="H294" s="45"/>
    </row>
    <row r="295" spans="1:8" ht="12.75">
      <c r="A295" s="43"/>
      <c r="B295" s="43"/>
      <c r="C295" s="43"/>
      <c r="D295" s="44"/>
      <c r="E295" s="45"/>
      <c r="F295" s="45"/>
      <c r="G295" s="45"/>
      <c r="H295" s="45"/>
    </row>
    <row r="296" spans="1:8" ht="12.75">
      <c r="A296" s="43"/>
      <c r="B296" s="43"/>
      <c r="C296" s="43"/>
      <c r="D296" s="44"/>
      <c r="E296" s="45"/>
      <c r="F296" s="45"/>
      <c r="G296" s="45"/>
      <c r="H296" s="45"/>
    </row>
    <row r="297" spans="1:8" ht="12.75">
      <c r="A297" s="43"/>
      <c r="B297" s="43"/>
      <c r="C297" s="43"/>
      <c r="D297" s="44"/>
      <c r="E297" s="45"/>
      <c r="F297" s="45"/>
      <c r="G297" s="45"/>
      <c r="H297" s="45"/>
    </row>
    <row r="298" spans="1:8" ht="12.75">
      <c r="A298" s="43"/>
      <c r="B298" s="43"/>
      <c r="C298" s="43"/>
      <c r="D298" s="44"/>
      <c r="E298" s="45"/>
      <c r="F298" s="45"/>
      <c r="G298" s="45"/>
      <c r="H298" s="45"/>
    </row>
    <row r="299" spans="1:8" ht="12.75">
      <c r="A299" s="43"/>
      <c r="B299" s="43"/>
      <c r="C299" s="43"/>
      <c r="D299" s="44"/>
      <c r="E299" s="45"/>
      <c r="F299" s="45"/>
      <c r="G299" s="45"/>
      <c r="H299" s="45"/>
    </row>
    <row r="300" spans="1:8" ht="12.75">
      <c r="A300" s="43"/>
      <c r="B300" s="43"/>
      <c r="C300" s="43"/>
      <c r="D300" s="44"/>
      <c r="E300" s="45"/>
      <c r="F300" s="45"/>
      <c r="G300" s="45"/>
      <c r="H300" s="45"/>
    </row>
    <row r="301" spans="1:8" ht="12.75">
      <c r="A301" s="43"/>
      <c r="B301" s="43"/>
      <c r="C301" s="43"/>
      <c r="D301" s="44"/>
      <c r="E301" s="45"/>
      <c r="F301" s="45"/>
      <c r="G301" s="45"/>
      <c r="H301" s="45"/>
    </row>
    <row r="302" spans="1:8" ht="12.75">
      <c r="A302" s="43"/>
      <c r="B302" s="43"/>
      <c r="C302" s="43"/>
      <c r="D302" s="44"/>
      <c r="E302" s="45"/>
      <c r="F302" s="45"/>
      <c r="G302" s="45"/>
      <c r="H302" s="45"/>
    </row>
    <row r="303" spans="1:8" ht="12.75">
      <c r="A303" s="43"/>
      <c r="B303" s="43"/>
      <c r="C303" s="43"/>
      <c r="D303" s="44"/>
      <c r="E303" s="45"/>
      <c r="F303" s="45"/>
      <c r="G303" s="45"/>
      <c r="H303" s="45"/>
    </row>
    <row r="304" spans="1:8" ht="12.75">
      <c r="A304" s="43"/>
      <c r="B304" s="43"/>
      <c r="C304" s="43"/>
      <c r="D304" s="44"/>
      <c r="E304" s="45"/>
      <c r="F304" s="45"/>
      <c r="G304" s="45"/>
      <c r="H304" s="45"/>
    </row>
    <row r="305" spans="1:8" ht="12.75">
      <c r="A305" s="43"/>
      <c r="B305" s="43"/>
      <c r="C305" s="43"/>
      <c r="D305" s="44"/>
      <c r="E305" s="45"/>
      <c r="F305" s="45"/>
      <c r="G305" s="45"/>
      <c r="H305" s="45"/>
    </row>
    <row r="306" spans="1:8" ht="12.75">
      <c r="A306" s="43"/>
      <c r="B306" s="43"/>
      <c r="C306" s="43"/>
      <c r="D306" s="44"/>
      <c r="E306" s="45"/>
      <c r="F306" s="45"/>
      <c r="G306" s="45"/>
      <c r="H306" s="45"/>
    </row>
    <row r="307" spans="1:8" ht="12.75">
      <c r="A307" s="43"/>
      <c r="B307" s="43"/>
      <c r="C307" s="43"/>
      <c r="D307" s="44"/>
      <c r="E307" s="45"/>
      <c r="F307" s="45"/>
      <c r="G307" s="45"/>
      <c r="H307" s="45"/>
    </row>
    <row r="308" spans="1:8" ht="12.75">
      <c r="A308" s="43"/>
      <c r="B308" s="43"/>
      <c r="C308" s="43"/>
      <c r="D308" s="44"/>
      <c r="E308" s="45"/>
      <c r="F308" s="45"/>
      <c r="G308" s="45"/>
      <c r="H308" s="45"/>
    </row>
    <row r="309" spans="1:8" ht="12.75">
      <c r="A309" s="43"/>
      <c r="B309" s="43"/>
      <c r="C309" s="43"/>
      <c r="D309" s="44"/>
      <c r="E309" s="45"/>
      <c r="F309" s="45"/>
      <c r="G309" s="45"/>
      <c r="H309" s="45"/>
    </row>
    <row r="310" spans="1:8" ht="12.75">
      <c r="A310" s="43"/>
      <c r="B310" s="43"/>
      <c r="C310" s="43"/>
      <c r="D310" s="44"/>
      <c r="E310" s="45"/>
      <c r="F310" s="45"/>
      <c r="G310" s="45"/>
      <c r="H310" s="45"/>
    </row>
    <row r="311" spans="1:8" ht="12.75">
      <c r="A311" s="43"/>
      <c r="B311" s="43"/>
      <c r="C311" s="43"/>
      <c r="D311" s="44"/>
      <c r="E311" s="45"/>
      <c r="F311" s="45"/>
      <c r="G311" s="45"/>
      <c r="H311" s="45"/>
    </row>
    <row r="312" spans="1:8" ht="12.75">
      <c r="A312" s="43"/>
      <c r="B312" s="43"/>
      <c r="C312" s="43"/>
      <c r="D312" s="44"/>
      <c r="E312" s="45"/>
      <c r="F312" s="45"/>
      <c r="G312" s="45"/>
      <c r="H312" s="45"/>
    </row>
    <row r="313" spans="1:8" ht="12.75">
      <c r="A313" s="43"/>
      <c r="B313" s="43"/>
      <c r="C313" s="43"/>
      <c r="D313" s="44"/>
      <c r="E313" s="45"/>
      <c r="F313" s="45"/>
      <c r="G313" s="45"/>
      <c r="H313" s="45"/>
    </row>
    <row r="314" spans="1:8" ht="12.75">
      <c r="A314" s="43"/>
      <c r="B314" s="43"/>
      <c r="C314" s="43"/>
      <c r="D314" s="44"/>
      <c r="E314" s="45"/>
      <c r="F314" s="45"/>
      <c r="G314" s="45"/>
      <c r="H314" s="45"/>
    </row>
    <row r="315" spans="1:8" ht="12.75">
      <c r="A315" s="43"/>
      <c r="B315" s="43"/>
      <c r="C315" s="43"/>
      <c r="D315" s="44"/>
      <c r="E315" s="45"/>
      <c r="F315" s="45"/>
      <c r="G315" s="45"/>
      <c r="H315" s="45"/>
    </row>
    <row r="316" spans="1:8" ht="12.75">
      <c r="A316" s="43"/>
      <c r="B316" s="43"/>
      <c r="C316" s="43"/>
      <c r="D316" s="44"/>
      <c r="E316" s="45"/>
      <c r="F316" s="45"/>
      <c r="G316" s="45"/>
      <c r="H316" s="45"/>
    </row>
    <row r="317" spans="1:8" ht="12.75">
      <c r="A317" s="43"/>
      <c r="B317" s="43"/>
      <c r="C317" s="43"/>
      <c r="D317" s="44"/>
      <c r="E317" s="45"/>
      <c r="F317" s="45"/>
      <c r="G317" s="45"/>
      <c r="H317" s="45"/>
    </row>
    <row r="318" spans="1:8" ht="12.75">
      <c r="A318" s="43"/>
      <c r="B318" s="43"/>
      <c r="C318" s="43"/>
      <c r="D318" s="44"/>
      <c r="E318" s="45"/>
      <c r="F318" s="45"/>
      <c r="G318" s="45"/>
      <c r="H318" s="45"/>
    </row>
    <row r="319" spans="1:8" ht="12.75">
      <c r="A319" s="43"/>
      <c r="B319" s="43"/>
      <c r="C319" s="43"/>
      <c r="D319" s="44"/>
      <c r="E319" s="45"/>
      <c r="F319" s="45"/>
      <c r="G319" s="45"/>
      <c r="H319" s="45"/>
    </row>
    <row r="320" spans="1:8" ht="12.75">
      <c r="A320" s="43"/>
      <c r="B320" s="43"/>
      <c r="C320" s="43"/>
      <c r="D320" s="44"/>
      <c r="E320" s="45"/>
      <c r="F320" s="45"/>
      <c r="G320" s="45"/>
      <c r="H320" s="45"/>
    </row>
    <row r="321" spans="1:8" ht="12.75">
      <c r="A321" s="61"/>
      <c r="B321" s="61"/>
      <c r="C321" s="61"/>
      <c r="D321" s="44"/>
      <c r="E321" s="45"/>
      <c r="F321" s="45"/>
      <c r="G321" s="45"/>
      <c r="H321" s="45"/>
    </row>
    <row r="322" spans="1:8" ht="12.75">
      <c r="A322" s="61"/>
      <c r="B322" s="61"/>
      <c r="C322" s="61"/>
      <c r="D322" s="44"/>
      <c r="E322" s="45"/>
      <c r="F322" s="45"/>
      <c r="G322" s="45"/>
      <c r="H322" s="45"/>
    </row>
    <row r="323" spans="1:8" ht="12.75">
      <c r="A323" s="61"/>
      <c r="B323" s="61"/>
      <c r="C323" s="61"/>
      <c r="D323" s="44"/>
      <c r="E323" s="45"/>
      <c r="F323" s="45"/>
      <c r="G323" s="45"/>
      <c r="H323" s="45"/>
    </row>
    <row r="324" spans="1:8" ht="12.75">
      <c r="A324" s="61"/>
      <c r="B324" s="61"/>
      <c r="C324" s="61"/>
      <c r="D324" s="44"/>
      <c r="E324" s="45"/>
      <c r="F324" s="45"/>
      <c r="G324" s="45"/>
      <c r="H324" s="45"/>
    </row>
    <row r="325" spans="1:8" ht="12.75">
      <c r="A325" s="61"/>
      <c r="B325" s="61"/>
      <c r="C325" s="61"/>
      <c r="D325" s="44"/>
      <c r="E325" s="45"/>
      <c r="F325" s="45"/>
      <c r="G325" s="45"/>
      <c r="H325" s="45"/>
    </row>
    <row r="326" spans="1:8" ht="12.75">
      <c r="A326" s="61"/>
      <c r="B326" s="61"/>
      <c r="C326" s="61"/>
      <c r="D326" s="44"/>
      <c r="E326" s="45"/>
      <c r="F326" s="45"/>
      <c r="G326" s="45"/>
      <c r="H326" s="45"/>
    </row>
    <row r="327" spans="1:8" ht="12.75">
      <c r="A327" s="61"/>
      <c r="B327" s="61"/>
      <c r="C327" s="61"/>
      <c r="D327" s="44"/>
      <c r="E327" s="45"/>
      <c r="F327" s="45"/>
      <c r="G327" s="45"/>
      <c r="H327" s="45"/>
    </row>
    <row r="328" spans="1:8" ht="12.75">
      <c r="A328" s="61"/>
      <c r="B328" s="61"/>
      <c r="C328" s="61"/>
      <c r="D328" s="44"/>
      <c r="E328" s="45"/>
      <c r="F328" s="45"/>
      <c r="G328" s="45"/>
      <c r="H328" s="45"/>
    </row>
    <row r="329" spans="1:8" ht="12.75">
      <c r="A329" s="61"/>
      <c r="B329" s="61"/>
      <c r="C329" s="61"/>
      <c r="D329" s="44"/>
      <c r="E329" s="45"/>
      <c r="F329" s="45"/>
      <c r="G329" s="45"/>
      <c r="H329" s="45"/>
    </row>
    <row r="330" spans="1:8" ht="12.75">
      <c r="A330" s="61"/>
      <c r="B330" s="61"/>
      <c r="C330" s="61"/>
      <c r="D330" s="44"/>
      <c r="E330" s="45"/>
      <c r="F330" s="45"/>
      <c r="G330" s="45"/>
      <c r="H330" s="45"/>
    </row>
    <row r="331" spans="1:8" ht="12.75">
      <c r="A331" s="61"/>
      <c r="B331" s="61"/>
      <c r="C331" s="61"/>
      <c r="D331" s="44"/>
      <c r="E331" s="45"/>
      <c r="F331" s="45"/>
      <c r="G331" s="45"/>
      <c r="H331" s="45"/>
    </row>
    <row r="332" spans="1:8" ht="12.75">
      <c r="A332" s="61"/>
      <c r="B332" s="61"/>
      <c r="C332" s="61"/>
      <c r="D332" s="44"/>
      <c r="E332" s="45"/>
      <c r="F332" s="45"/>
      <c r="G332" s="45"/>
      <c r="H332" s="45"/>
    </row>
    <row r="333" spans="1:8" ht="12.75">
      <c r="A333" s="61"/>
      <c r="B333" s="61"/>
      <c r="C333" s="61"/>
      <c r="D333" s="44"/>
      <c r="E333" s="45"/>
      <c r="F333" s="45"/>
      <c r="G333" s="45"/>
      <c r="H333" s="45"/>
    </row>
    <row r="334" spans="1:8" ht="12.75">
      <c r="A334" s="61"/>
      <c r="B334" s="61"/>
      <c r="C334" s="61"/>
      <c r="D334" s="44"/>
      <c r="E334" s="45"/>
      <c r="F334" s="45"/>
      <c r="G334" s="45"/>
      <c r="H334" s="45"/>
    </row>
    <row r="335" spans="1:8" ht="12.75">
      <c r="A335" s="61"/>
      <c r="B335" s="61"/>
      <c r="C335" s="61"/>
      <c r="D335" s="44"/>
      <c r="E335" s="45"/>
      <c r="F335" s="45"/>
      <c r="G335" s="45"/>
      <c r="H335" s="45"/>
    </row>
    <row r="336" spans="1:8" ht="12.75">
      <c r="A336" s="61"/>
      <c r="B336" s="61"/>
      <c r="C336" s="61"/>
      <c r="D336" s="44"/>
      <c r="E336" s="45"/>
      <c r="F336" s="45"/>
      <c r="G336" s="45"/>
      <c r="H336" s="45"/>
    </row>
    <row r="337" spans="1:8" ht="12.75">
      <c r="A337" s="61"/>
      <c r="B337" s="61"/>
      <c r="C337" s="61"/>
      <c r="D337" s="44"/>
      <c r="E337" s="45"/>
      <c r="F337" s="45"/>
      <c r="G337" s="45"/>
      <c r="H337" s="45"/>
    </row>
    <row r="338" spans="1:8" ht="12.75">
      <c r="A338" s="61"/>
      <c r="B338" s="61"/>
      <c r="C338" s="61"/>
      <c r="D338" s="44"/>
      <c r="E338" s="45"/>
      <c r="F338" s="45"/>
      <c r="G338" s="45"/>
      <c r="H338" s="45"/>
    </row>
    <row r="339" spans="1:8" ht="12.75">
      <c r="A339" s="61"/>
      <c r="B339" s="61"/>
      <c r="C339" s="61"/>
      <c r="D339" s="44"/>
      <c r="E339" s="45"/>
      <c r="F339" s="45"/>
      <c r="G339" s="45"/>
      <c r="H339" s="45"/>
    </row>
    <row r="340" spans="1:8" ht="12.75">
      <c r="A340" s="61"/>
      <c r="B340" s="61"/>
      <c r="C340" s="61"/>
      <c r="D340" s="44"/>
      <c r="E340" s="45"/>
      <c r="F340" s="45"/>
      <c r="G340" s="45"/>
      <c r="H340" s="45"/>
    </row>
    <row r="341" spans="1:8" ht="12.75">
      <c r="A341" s="61"/>
      <c r="B341" s="61"/>
      <c r="C341" s="61"/>
      <c r="D341" s="44"/>
      <c r="E341" s="45"/>
      <c r="F341" s="45"/>
      <c r="G341" s="45"/>
      <c r="H341" s="45"/>
    </row>
    <row r="342" spans="1:8" ht="12.75">
      <c r="A342" s="61"/>
      <c r="B342" s="61"/>
      <c r="C342" s="61"/>
      <c r="D342" s="44"/>
      <c r="E342" s="45"/>
      <c r="F342" s="45"/>
      <c r="G342" s="45"/>
      <c r="H342" s="45"/>
    </row>
    <row r="343" spans="1:8" ht="12.75">
      <c r="A343" s="61"/>
      <c r="B343" s="61"/>
      <c r="C343" s="61"/>
      <c r="D343" s="44"/>
      <c r="E343" s="45"/>
      <c r="F343" s="45"/>
      <c r="G343" s="45"/>
      <c r="H343" s="45"/>
    </row>
    <row r="344" spans="1:8" ht="12.75">
      <c r="A344" s="61"/>
      <c r="B344" s="61"/>
      <c r="C344" s="61"/>
      <c r="D344" s="44"/>
      <c r="E344" s="45"/>
      <c r="F344" s="45"/>
      <c r="G344" s="45"/>
      <c r="H344" s="45"/>
    </row>
    <row r="345" spans="1:8" ht="12.75">
      <c r="A345" s="61"/>
      <c r="B345" s="61"/>
      <c r="C345" s="61"/>
      <c r="D345" s="44"/>
      <c r="E345" s="45"/>
      <c r="F345" s="45"/>
      <c r="G345" s="45"/>
      <c r="H345" s="45"/>
    </row>
    <row r="346" spans="1:8" ht="12.75">
      <c r="A346" s="61"/>
      <c r="B346" s="61"/>
      <c r="C346" s="61"/>
      <c r="D346" s="44"/>
      <c r="E346" s="45"/>
      <c r="F346" s="45"/>
      <c r="G346" s="45"/>
      <c r="H346" s="45"/>
    </row>
    <row r="347" spans="1:8" ht="12.75">
      <c r="A347" s="61"/>
      <c r="B347" s="61"/>
      <c r="C347" s="61"/>
      <c r="D347" s="44"/>
      <c r="E347" s="45"/>
      <c r="F347" s="45"/>
      <c r="G347" s="45"/>
      <c r="H347" s="45"/>
    </row>
    <row r="348" spans="1:8" ht="12.75">
      <c r="A348" s="61"/>
      <c r="B348" s="61"/>
      <c r="C348" s="61"/>
      <c r="D348" s="44"/>
      <c r="E348" s="45"/>
      <c r="F348" s="45"/>
      <c r="G348" s="45"/>
      <c r="H348" s="45"/>
    </row>
    <row r="349" spans="1:8" ht="12.75">
      <c r="A349" s="61"/>
      <c r="B349" s="61"/>
      <c r="C349" s="61"/>
      <c r="D349" s="44"/>
      <c r="E349" s="45"/>
      <c r="F349" s="45"/>
      <c r="G349" s="45"/>
      <c r="H349" s="45"/>
    </row>
    <row r="350" spans="1:8" ht="12.75">
      <c r="A350" s="61"/>
      <c r="B350" s="61"/>
      <c r="C350" s="61"/>
      <c r="D350" s="44"/>
      <c r="E350" s="45"/>
      <c r="F350" s="45"/>
      <c r="G350" s="45"/>
      <c r="H350" s="45"/>
    </row>
    <row r="351" spans="1:8" ht="12.75">
      <c r="A351" s="61"/>
      <c r="B351" s="61"/>
      <c r="C351" s="61"/>
      <c r="D351" s="44"/>
      <c r="E351" s="45"/>
      <c r="F351" s="45"/>
      <c r="G351" s="45"/>
      <c r="H351" s="45"/>
    </row>
    <row r="352" spans="1:8" ht="12.75">
      <c r="A352" s="61"/>
      <c r="B352" s="61"/>
      <c r="C352" s="61"/>
      <c r="D352" s="44"/>
      <c r="E352" s="45"/>
      <c r="F352" s="45"/>
      <c r="G352" s="45"/>
      <c r="H352" s="45"/>
    </row>
    <row r="353" spans="1:8" ht="12.75">
      <c r="A353" s="61"/>
      <c r="B353" s="61"/>
      <c r="C353" s="61"/>
      <c r="D353" s="44"/>
      <c r="E353" s="45"/>
      <c r="F353" s="45"/>
      <c r="G353" s="45"/>
      <c r="H353" s="45"/>
    </row>
    <row r="354" spans="1:8" ht="12.75">
      <c r="A354" s="61"/>
      <c r="B354" s="61"/>
      <c r="C354" s="61"/>
      <c r="D354" s="44"/>
      <c r="E354" s="45"/>
      <c r="F354" s="45"/>
      <c r="G354" s="45"/>
      <c r="H354" s="45"/>
    </row>
    <row r="355" spans="1:8" ht="12.75">
      <c r="A355" s="61"/>
      <c r="B355" s="61"/>
      <c r="C355" s="61"/>
      <c r="D355" s="44"/>
      <c r="E355" s="45"/>
      <c r="F355" s="45"/>
      <c r="G355" s="45"/>
      <c r="H355" s="45"/>
    </row>
    <row r="356" spans="1:8" ht="12.75">
      <c r="A356" s="61"/>
      <c r="B356" s="61"/>
      <c r="C356" s="61"/>
      <c r="D356" s="44"/>
      <c r="E356" s="45"/>
      <c r="F356" s="45"/>
      <c r="G356" s="45"/>
      <c r="H356" s="45"/>
    </row>
    <row r="357" spans="1:8" ht="12.75">
      <c r="A357" s="61"/>
      <c r="B357" s="61"/>
      <c r="C357" s="61"/>
      <c r="D357" s="44"/>
      <c r="E357" s="45"/>
      <c r="F357" s="45"/>
      <c r="G357" s="45"/>
      <c r="H357" s="45"/>
    </row>
    <row r="358" spans="1:8" ht="12.75">
      <c r="A358" s="61"/>
      <c r="B358" s="61"/>
      <c r="C358" s="61"/>
      <c r="D358" s="44"/>
      <c r="E358" s="45"/>
      <c r="F358" s="45"/>
      <c r="G358" s="45"/>
      <c r="H358" s="45"/>
    </row>
    <row r="359" spans="1:8" ht="12.75">
      <c r="A359" s="61"/>
      <c r="B359" s="61"/>
      <c r="C359" s="61"/>
      <c r="D359" s="44"/>
      <c r="E359" s="45"/>
      <c r="F359" s="45"/>
      <c r="G359" s="45"/>
      <c r="H359" s="45"/>
    </row>
    <row r="360" spans="1:8" ht="12.75">
      <c r="A360" s="61"/>
      <c r="B360" s="61"/>
      <c r="C360" s="61"/>
      <c r="D360" s="44"/>
      <c r="E360" s="45"/>
      <c r="F360" s="45"/>
      <c r="G360" s="45"/>
      <c r="H360" s="45"/>
    </row>
    <row r="361" spans="1:8" ht="12.75">
      <c r="A361" s="61"/>
      <c r="B361" s="61"/>
      <c r="C361" s="61"/>
      <c r="D361" s="44"/>
      <c r="E361" s="45"/>
      <c r="F361" s="45"/>
      <c r="G361" s="45"/>
      <c r="H361" s="45"/>
    </row>
    <row r="362" spans="1:8" ht="12.75">
      <c r="A362" s="61"/>
      <c r="B362" s="61"/>
      <c r="C362" s="61"/>
      <c r="D362" s="44"/>
      <c r="E362" s="45"/>
      <c r="F362" s="45"/>
      <c r="G362" s="45"/>
      <c r="H362" s="45"/>
    </row>
    <row r="363" spans="1:8" ht="12.75">
      <c r="A363" s="61"/>
      <c r="B363" s="61"/>
      <c r="C363" s="61"/>
      <c r="D363" s="44"/>
      <c r="E363" s="45"/>
      <c r="F363" s="45"/>
      <c r="G363" s="45"/>
      <c r="H363" s="45"/>
    </row>
    <row r="364" spans="1:8" ht="12.75">
      <c r="A364" s="61"/>
      <c r="B364" s="61"/>
      <c r="C364" s="61"/>
      <c r="D364" s="44"/>
      <c r="E364" s="45"/>
      <c r="F364" s="45"/>
      <c r="G364" s="45"/>
      <c r="H364" s="45"/>
    </row>
    <row r="365" spans="1:8" ht="12.75">
      <c r="A365" s="61"/>
      <c r="B365" s="61"/>
      <c r="C365" s="61"/>
      <c r="D365" s="44"/>
      <c r="E365" s="45"/>
      <c r="F365" s="45"/>
      <c r="G365" s="45"/>
      <c r="H365" s="45"/>
    </row>
    <row r="366" spans="1:8" ht="12.75">
      <c r="A366" s="61"/>
      <c r="B366" s="61"/>
      <c r="C366" s="61"/>
      <c r="D366" s="44"/>
      <c r="E366" s="45"/>
      <c r="F366" s="45"/>
      <c r="G366" s="45"/>
      <c r="H366" s="45"/>
    </row>
    <row r="367" spans="1:8" ht="12.75">
      <c r="A367" s="61"/>
      <c r="B367" s="61"/>
      <c r="C367" s="61"/>
      <c r="D367" s="44"/>
      <c r="E367" s="45"/>
      <c r="F367" s="45"/>
      <c r="G367" s="45"/>
      <c r="H367" s="45"/>
    </row>
    <row r="368" spans="1:8" ht="12.75">
      <c r="A368" s="61"/>
      <c r="B368" s="61"/>
      <c r="C368" s="61"/>
      <c r="D368" s="44"/>
      <c r="E368" s="45"/>
      <c r="F368" s="45"/>
      <c r="G368" s="45"/>
      <c r="H368" s="45"/>
    </row>
    <row r="369" spans="1:8" ht="12.75">
      <c r="A369" s="61"/>
      <c r="B369" s="61"/>
      <c r="C369" s="61"/>
      <c r="D369" s="44"/>
      <c r="E369" s="45"/>
      <c r="F369" s="45"/>
      <c r="G369" s="45"/>
      <c r="H369" s="45"/>
    </row>
    <row r="370" spans="1:8" ht="12.75">
      <c r="A370" s="61"/>
      <c r="B370" s="61"/>
      <c r="C370" s="61"/>
      <c r="D370" s="44"/>
      <c r="E370" s="45"/>
      <c r="F370" s="45"/>
      <c r="G370" s="45"/>
      <c r="H370" s="45"/>
    </row>
    <row r="371" spans="1:8" ht="12.75">
      <c r="A371" s="61"/>
      <c r="B371" s="61"/>
      <c r="C371" s="61"/>
      <c r="D371" s="44"/>
      <c r="E371" s="45"/>
      <c r="F371" s="45"/>
      <c r="G371" s="45"/>
      <c r="H371" s="45"/>
    </row>
    <row r="372" spans="1:8" ht="12.75">
      <c r="A372" s="61"/>
      <c r="B372" s="61"/>
      <c r="C372" s="61"/>
      <c r="D372" s="44"/>
      <c r="E372" s="45"/>
      <c r="F372" s="45"/>
      <c r="G372" s="45"/>
      <c r="H372" s="45"/>
    </row>
    <row r="373" spans="1:8" ht="12.75">
      <c r="A373" s="61"/>
      <c r="B373" s="61"/>
      <c r="C373" s="61"/>
      <c r="D373" s="44"/>
      <c r="E373" s="45"/>
      <c r="F373" s="45"/>
      <c r="G373" s="45"/>
      <c r="H373" s="45"/>
    </row>
    <row r="374" spans="1:8" ht="12.75">
      <c r="A374" s="61"/>
      <c r="B374" s="61"/>
      <c r="C374" s="61"/>
      <c r="D374" s="44"/>
      <c r="E374" s="45"/>
      <c r="F374" s="45"/>
      <c r="G374" s="45"/>
      <c r="H374" s="45"/>
    </row>
    <row r="375" spans="1:8" ht="12.75">
      <c r="A375" s="61"/>
      <c r="B375" s="61"/>
      <c r="C375" s="61"/>
      <c r="D375" s="44"/>
      <c r="E375" s="45"/>
      <c r="F375" s="45"/>
      <c r="G375" s="45"/>
      <c r="H375" s="45"/>
    </row>
    <row r="376" spans="1:8" ht="12.75">
      <c r="A376" s="61"/>
      <c r="B376" s="61"/>
      <c r="C376" s="61"/>
      <c r="D376" s="44"/>
      <c r="E376" s="45"/>
      <c r="F376" s="45"/>
      <c r="G376" s="45"/>
      <c r="H376" s="45"/>
    </row>
    <row r="377" spans="1:8" ht="12.75">
      <c r="A377" s="61"/>
      <c r="B377" s="61"/>
      <c r="C377" s="61"/>
      <c r="D377" s="44"/>
      <c r="E377" s="45"/>
      <c r="F377" s="45"/>
      <c r="G377" s="45"/>
      <c r="H377" s="45"/>
    </row>
    <row r="378" spans="1:8" ht="12.75">
      <c r="A378" s="61"/>
      <c r="B378" s="61"/>
      <c r="C378" s="61"/>
      <c r="D378" s="44"/>
      <c r="E378" s="45"/>
      <c r="F378" s="45"/>
      <c r="G378" s="45"/>
      <c r="H378" s="45"/>
    </row>
    <row r="379" spans="1:8" ht="12.75">
      <c r="A379" s="61"/>
      <c r="B379" s="61"/>
      <c r="C379" s="61"/>
      <c r="D379" s="44"/>
      <c r="E379" s="45"/>
      <c r="F379" s="45"/>
      <c r="G379" s="45"/>
      <c r="H379" s="45"/>
    </row>
    <row r="380" spans="1:8" ht="12.75">
      <c r="A380" s="61"/>
      <c r="B380" s="61"/>
      <c r="C380" s="61"/>
      <c r="D380" s="44"/>
      <c r="E380" s="45"/>
      <c r="F380" s="45"/>
      <c r="G380" s="45"/>
      <c r="H380" s="45"/>
    </row>
    <row r="381" spans="1:8" ht="12.75">
      <c r="A381" s="61"/>
      <c r="B381" s="61"/>
      <c r="C381" s="61"/>
      <c r="D381" s="44"/>
      <c r="E381" s="45"/>
      <c r="F381" s="45"/>
      <c r="G381" s="45"/>
      <c r="H381" s="45"/>
    </row>
    <row r="382" spans="1:8" ht="12.75">
      <c r="A382" s="61"/>
      <c r="B382" s="61"/>
      <c r="C382" s="61"/>
      <c r="D382" s="44"/>
      <c r="E382" s="45"/>
      <c r="F382" s="45"/>
      <c r="G382" s="45"/>
      <c r="H382" s="45"/>
    </row>
    <row r="383" spans="1:8" ht="12.75">
      <c r="A383" s="61"/>
      <c r="B383" s="61"/>
      <c r="C383" s="61"/>
      <c r="D383" s="44"/>
      <c r="E383" s="45"/>
      <c r="F383" s="45"/>
      <c r="G383" s="45"/>
      <c r="H383" s="45"/>
    </row>
    <row r="384" spans="1:8" ht="12.75">
      <c r="A384" s="61"/>
      <c r="B384" s="61"/>
      <c r="C384" s="61"/>
      <c r="D384" s="44"/>
      <c r="E384" s="45"/>
      <c r="F384" s="45"/>
      <c r="G384" s="45"/>
      <c r="H384" s="45"/>
    </row>
    <row r="385" spans="1:8" ht="12.75">
      <c r="A385" s="61"/>
      <c r="B385" s="61"/>
      <c r="C385" s="61"/>
      <c r="D385" s="44"/>
      <c r="E385" s="45"/>
      <c r="F385" s="45"/>
      <c r="G385" s="45"/>
      <c r="H385" s="45"/>
    </row>
    <row r="386" spans="1:8" ht="12.75">
      <c r="A386" s="61"/>
      <c r="B386" s="61"/>
      <c r="C386" s="61"/>
      <c r="D386" s="44"/>
      <c r="E386" s="45"/>
      <c r="F386" s="45"/>
      <c r="G386" s="45"/>
      <c r="H386" s="45"/>
    </row>
    <row r="387" spans="1:8" ht="12.75">
      <c r="A387" s="61"/>
      <c r="B387" s="61"/>
      <c r="C387" s="61"/>
      <c r="D387" s="44"/>
      <c r="E387" s="45"/>
      <c r="F387" s="45"/>
      <c r="G387" s="45"/>
      <c r="H387" s="45"/>
    </row>
    <row r="388" spans="1:8" ht="12.75">
      <c r="A388" s="61"/>
      <c r="B388" s="61"/>
      <c r="C388" s="61"/>
      <c r="D388" s="44"/>
      <c r="E388" s="45"/>
      <c r="F388" s="45"/>
      <c r="G388" s="45"/>
      <c r="H388" s="45"/>
    </row>
    <row r="389" spans="1:8" ht="12.75">
      <c r="A389" s="61"/>
      <c r="B389" s="61"/>
      <c r="C389" s="61"/>
      <c r="D389" s="44"/>
      <c r="E389" s="45"/>
      <c r="F389" s="45"/>
      <c r="G389" s="45"/>
      <c r="H389" s="45"/>
    </row>
    <row r="390" spans="1:8" ht="12.75">
      <c r="A390" s="61"/>
      <c r="B390" s="61"/>
      <c r="C390" s="61"/>
      <c r="D390" s="44"/>
      <c r="E390" s="45"/>
      <c r="F390" s="45"/>
      <c r="G390" s="45"/>
      <c r="H390" s="45"/>
    </row>
    <row r="391" spans="1:8" ht="12.75">
      <c r="A391" s="61"/>
      <c r="B391" s="61"/>
      <c r="C391" s="61"/>
      <c r="D391" s="44"/>
      <c r="E391" s="45"/>
      <c r="F391" s="45"/>
      <c r="G391" s="45"/>
      <c r="H391" s="45"/>
    </row>
    <row r="392" spans="1:8" ht="12.75">
      <c r="A392" s="61"/>
      <c r="B392" s="61"/>
      <c r="C392" s="61"/>
      <c r="D392" s="44"/>
      <c r="E392" s="45"/>
      <c r="F392" s="45"/>
      <c r="G392" s="45"/>
      <c r="H392" s="45"/>
    </row>
    <row r="393" spans="1:8" ht="12.75">
      <c r="A393" s="61"/>
      <c r="B393" s="61"/>
      <c r="C393" s="61"/>
      <c r="D393" s="44"/>
      <c r="E393" s="45"/>
      <c r="F393" s="45"/>
      <c r="G393" s="45"/>
      <c r="H393" s="45"/>
    </row>
    <row r="394" spans="1:8" ht="12.75">
      <c r="A394" s="61"/>
      <c r="B394" s="61"/>
      <c r="C394" s="61"/>
      <c r="D394" s="44"/>
      <c r="E394" s="45"/>
      <c r="F394" s="45"/>
      <c r="G394" s="45"/>
      <c r="H394" s="45"/>
    </row>
    <row r="395" spans="1:8" ht="12.75">
      <c r="A395" s="61"/>
      <c r="B395" s="61"/>
      <c r="C395" s="61"/>
      <c r="D395" s="44"/>
      <c r="E395" s="45"/>
      <c r="F395" s="45"/>
      <c r="G395" s="45"/>
      <c r="H395" s="45"/>
    </row>
    <row r="396" spans="1:8" ht="12.75">
      <c r="A396" s="61"/>
      <c r="B396" s="61"/>
      <c r="C396" s="61"/>
      <c r="D396" s="44"/>
      <c r="E396" s="45"/>
      <c r="F396" s="45"/>
      <c r="G396" s="45"/>
      <c r="H396" s="45"/>
    </row>
    <row r="397" spans="1:8" ht="12.75">
      <c r="A397" s="61"/>
      <c r="B397" s="61"/>
      <c r="C397" s="61"/>
      <c r="D397" s="44"/>
      <c r="E397" s="45"/>
      <c r="F397" s="45"/>
      <c r="G397" s="45"/>
      <c r="H397" s="45"/>
    </row>
    <row r="398" spans="1:8" ht="12.75">
      <c r="A398" s="61"/>
      <c r="B398" s="61"/>
      <c r="C398" s="61"/>
      <c r="D398" s="44"/>
      <c r="E398" s="45"/>
      <c r="F398" s="45"/>
      <c r="G398" s="45"/>
      <c r="H398" s="45"/>
    </row>
    <row r="399" spans="1:8" ht="12.75">
      <c r="A399" s="61"/>
      <c r="B399" s="61"/>
      <c r="C399" s="61"/>
      <c r="D399" s="44"/>
      <c r="E399" s="45"/>
      <c r="F399" s="45"/>
      <c r="G399" s="45"/>
      <c r="H399" s="45"/>
    </row>
    <row r="400" spans="1:8" ht="12.75">
      <c r="A400" s="61"/>
      <c r="B400" s="61"/>
      <c r="C400" s="61"/>
      <c r="D400" s="44"/>
      <c r="E400" s="45"/>
      <c r="F400" s="45"/>
      <c r="G400" s="45"/>
      <c r="H400" s="45"/>
    </row>
    <row r="401" spans="1:8" ht="12.75">
      <c r="A401" s="61"/>
      <c r="B401" s="61"/>
      <c r="C401" s="61"/>
      <c r="D401" s="44"/>
      <c r="E401" s="45"/>
      <c r="F401" s="45"/>
      <c r="G401" s="45"/>
      <c r="H401" s="45"/>
    </row>
    <row r="402" spans="1:8" ht="12.75">
      <c r="A402" s="61"/>
      <c r="B402" s="61"/>
      <c r="C402" s="61"/>
      <c r="D402" s="44"/>
      <c r="E402" s="45"/>
      <c r="F402" s="45"/>
      <c r="G402" s="45"/>
      <c r="H402" s="45"/>
    </row>
    <row r="403" spans="1:8" ht="12.75">
      <c r="A403" s="61"/>
      <c r="B403" s="61"/>
      <c r="C403" s="61"/>
      <c r="D403" s="44"/>
      <c r="E403" s="45"/>
      <c r="F403" s="45"/>
      <c r="G403" s="45"/>
      <c r="H403" s="45"/>
    </row>
    <row r="404" spans="1:8" ht="12.75">
      <c r="A404" s="61"/>
      <c r="B404" s="61"/>
      <c r="C404" s="61"/>
      <c r="D404" s="44"/>
      <c r="E404" s="45"/>
      <c r="F404" s="45"/>
      <c r="G404" s="45"/>
      <c r="H404" s="45"/>
    </row>
    <row r="405" spans="1:8" ht="12.75">
      <c r="A405" s="61"/>
      <c r="B405" s="61"/>
      <c r="C405" s="61"/>
      <c r="D405" s="44"/>
      <c r="E405" s="45"/>
      <c r="F405" s="45"/>
      <c r="G405" s="45"/>
      <c r="H405" s="45"/>
    </row>
    <row r="406" spans="1:8" ht="12.75">
      <c r="A406" s="61"/>
      <c r="B406" s="61"/>
      <c r="C406" s="61"/>
      <c r="D406" s="44"/>
      <c r="E406" s="45"/>
      <c r="F406" s="45"/>
      <c r="G406" s="45"/>
      <c r="H406" s="45"/>
    </row>
    <row r="407" spans="1:8" ht="12.75">
      <c r="A407" s="61"/>
      <c r="B407" s="61"/>
      <c r="C407" s="61"/>
      <c r="D407" s="44"/>
      <c r="E407" s="45"/>
      <c r="F407" s="45"/>
      <c r="G407" s="45"/>
      <c r="H407" s="45"/>
    </row>
    <row r="408" spans="1:8" ht="12.75">
      <c r="A408" s="61"/>
      <c r="B408" s="61"/>
      <c r="C408" s="61"/>
      <c r="D408" s="44"/>
      <c r="E408" s="45"/>
      <c r="F408" s="45"/>
      <c r="G408" s="45"/>
      <c r="H408" s="45"/>
    </row>
    <row r="409" spans="1:8" ht="12.75">
      <c r="A409" s="61"/>
      <c r="B409" s="61"/>
      <c r="C409" s="61"/>
      <c r="D409" s="44"/>
      <c r="E409" s="45"/>
      <c r="F409" s="45"/>
      <c r="G409" s="45"/>
      <c r="H409" s="45"/>
    </row>
    <row r="410" spans="1:8" ht="12.75">
      <c r="A410" s="61"/>
      <c r="B410" s="61"/>
      <c r="C410" s="61"/>
      <c r="D410" s="44"/>
      <c r="E410" s="45"/>
      <c r="F410" s="45"/>
      <c r="G410" s="45"/>
      <c r="H410" s="45"/>
    </row>
    <row r="411" spans="1:8" ht="12.75">
      <c r="A411" s="61"/>
      <c r="B411" s="61"/>
      <c r="C411" s="61"/>
      <c r="D411" s="44"/>
      <c r="E411" s="45"/>
      <c r="F411" s="45"/>
      <c r="G411" s="45"/>
      <c r="H411" s="45"/>
    </row>
    <row r="412" spans="1:8" ht="12.75">
      <c r="A412" s="61"/>
      <c r="B412" s="61"/>
      <c r="C412" s="61"/>
      <c r="D412" s="44"/>
      <c r="E412" s="45"/>
      <c r="F412" s="45"/>
      <c r="G412" s="45"/>
      <c r="H412" s="45"/>
    </row>
    <row r="413" spans="1:8" ht="12.75">
      <c r="A413" s="61"/>
      <c r="B413" s="61"/>
      <c r="C413" s="61"/>
      <c r="D413" s="44"/>
      <c r="E413" s="45"/>
      <c r="F413" s="45"/>
      <c r="G413" s="45"/>
      <c r="H413" s="45"/>
    </row>
    <row r="414" spans="1:8" ht="12.75">
      <c r="A414" s="61"/>
      <c r="B414" s="61"/>
      <c r="C414" s="61"/>
      <c r="D414" s="44"/>
      <c r="E414" s="45"/>
      <c r="F414" s="45"/>
      <c r="G414" s="45"/>
      <c r="H414" s="45"/>
    </row>
    <row r="415" spans="1:8" ht="12.75">
      <c r="A415" s="61"/>
      <c r="B415" s="61"/>
      <c r="C415" s="61"/>
      <c r="D415" s="44"/>
      <c r="E415" s="45"/>
      <c r="F415" s="45"/>
      <c r="G415" s="45"/>
      <c r="H415" s="45"/>
    </row>
    <row r="416" spans="1:8" ht="12.75">
      <c r="A416" s="61"/>
      <c r="B416" s="61"/>
      <c r="C416" s="61"/>
      <c r="D416" s="44"/>
      <c r="E416" s="45"/>
      <c r="F416" s="45"/>
      <c r="G416" s="45"/>
      <c r="H416" s="45"/>
    </row>
    <row r="417" spans="1:8" ht="12.75">
      <c r="A417" s="61"/>
      <c r="B417" s="61"/>
      <c r="C417" s="61"/>
      <c r="D417" s="44"/>
      <c r="E417" s="45"/>
      <c r="F417" s="45"/>
      <c r="G417" s="45"/>
      <c r="H417" s="45"/>
    </row>
    <row r="418" spans="1:8" ht="12.75">
      <c r="A418" s="61"/>
      <c r="B418" s="61"/>
      <c r="C418" s="61"/>
      <c r="D418" s="44"/>
      <c r="E418" s="45"/>
      <c r="F418" s="45"/>
      <c r="G418" s="45"/>
      <c r="H418" s="45"/>
    </row>
    <row r="419" spans="1:8" ht="12.75">
      <c r="A419" s="61"/>
      <c r="B419" s="61"/>
      <c r="C419" s="61"/>
      <c r="D419" s="44"/>
      <c r="E419" s="45"/>
      <c r="F419" s="45"/>
      <c r="G419" s="45"/>
      <c r="H419" s="45"/>
    </row>
    <row r="420" spans="1:8" ht="12.75">
      <c r="A420" s="61"/>
      <c r="B420" s="61"/>
      <c r="C420" s="61"/>
      <c r="D420" s="44"/>
      <c r="E420" s="45"/>
      <c r="F420" s="45"/>
      <c r="G420" s="45"/>
      <c r="H420" s="45"/>
    </row>
    <row r="421" spans="1:8" ht="12.75">
      <c r="A421" s="61"/>
      <c r="B421" s="61"/>
      <c r="C421" s="61"/>
      <c r="D421" s="44"/>
      <c r="E421" s="45"/>
      <c r="F421" s="45"/>
      <c r="G421" s="45"/>
      <c r="H421" s="45"/>
    </row>
    <row r="422" spans="1:8" ht="12.75">
      <c r="A422" s="61"/>
      <c r="B422" s="61"/>
      <c r="C422" s="61"/>
      <c r="D422" s="44"/>
      <c r="E422" s="45"/>
      <c r="F422" s="45"/>
      <c r="G422" s="45"/>
      <c r="H422" s="45"/>
    </row>
    <row r="423" spans="1:8" ht="12.75">
      <c r="A423" s="61"/>
      <c r="B423" s="61"/>
      <c r="C423" s="61"/>
      <c r="D423" s="44"/>
      <c r="E423" s="45"/>
      <c r="F423" s="45"/>
      <c r="G423" s="45"/>
      <c r="H423" s="45"/>
    </row>
    <row r="424" spans="1:8" ht="12.75">
      <c r="A424" s="61"/>
      <c r="B424" s="61"/>
      <c r="C424" s="61"/>
      <c r="D424" s="44"/>
      <c r="E424" s="45"/>
      <c r="F424" s="45"/>
      <c r="G424" s="45"/>
      <c r="H424" s="45"/>
    </row>
    <row r="425" spans="1:8" ht="12.75">
      <c r="A425" s="61"/>
      <c r="B425" s="61"/>
      <c r="C425" s="61"/>
      <c r="D425" s="44"/>
      <c r="E425" s="45"/>
      <c r="F425" s="45"/>
      <c r="G425" s="45"/>
      <c r="H425" s="45"/>
    </row>
    <row r="426" spans="1:8" ht="12.75">
      <c r="A426" s="61"/>
      <c r="B426" s="61"/>
      <c r="C426" s="61"/>
      <c r="D426" s="44"/>
      <c r="E426" s="45"/>
      <c r="F426" s="45"/>
      <c r="G426" s="45"/>
      <c r="H426" s="45"/>
    </row>
    <row r="427" spans="1:8" ht="12.75">
      <c r="A427" s="61"/>
      <c r="B427" s="61"/>
      <c r="C427" s="61"/>
      <c r="D427" s="44"/>
      <c r="E427" s="45"/>
      <c r="F427" s="45"/>
      <c r="G427" s="45"/>
      <c r="H427" s="45"/>
    </row>
    <row r="428" spans="1:8" ht="12.75">
      <c r="A428" s="61"/>
      <c r="B428" s="61"/>
      <c r="C428" s="61"/>
      <c r="D428" s="44"/>
      <c r="E428" s="45"/>
      <c r="F428" s="45"/>
      <c r="G428" s="45"/>
      <c r="H428" s="45"/>
    </row>
    <row r="429" spans="1:8" ht="12.75">
      <c r="A429" s="61"/>
      <c r="B429" s="61"/>
      <c r="C429" s="61"/>
      <c r="D429" s="44"/>
      <c r="E429" s="45"/>
      <c r="F429" s="45"/>
      <c r="G429" s="45"/>
      <c r="H429" s="45"/>
    </row>
    <row r="430" spans="1:8" ht="12.75">
      <c r="A430" s="61"/>
      <c r="B430" s="61"/>
      <c r="C430" s="61"/>
      <c r="D430" s="44"/>
      <c r="E430" s="45"/>
      <c r="F430" s="45"/>
      <c r="G430" s="45"/>
      <c r="H430" s="45"/>
    </row>
    <row r="431" spans="1:8" ht="12.75">
      <c r="A431" s="61"/>
      <c r="B431" s="61"/>
      <c r="C431" s="61"/>
      <c r="D431" s="44"/>
      <c r="E431" s="45"/>
      <c r="F431" s="45"/>
      <c r="G431" s="45"/>
      <c r="H431" s="45"/>
    </row>
    <row r="432" spans="1:8" ht="12.75">
      <c r="A432" s="61"/>
      <c r="B432" s="61"/>
      <c r="C432" s="61"/>
      <c r="D432" s="44"/>
      <c r="E432" s="45"/>
      <c r="F432" s="45"/>
      <c r="G432" s="45"/>
      <c r="H432" s="45"/>
    </row>
    <row r="433" spans="1:8" ht="12.75">
      <c r="A433" s="61"/>
      <c r="B433" s="61"/>
      <c r="C433" s="61"/>
      <c r="D433" s="44"/>
      <c r="E433" s="45"/>
      <c r="F433" s="45"/>
      <c r="G433" s="45"/>
      <c r="H433" s="45"/>
    </row>
    <row r="434" spans="1:8" ht="12.75">
      <c r="A434" s="61"/>
      <c r="B434" s="61"/>
      <c r="C434" s="61"/>
      <c r="D434" s="44"/>
      <c r="E434" s="45"/>
      <c r="F434" s="45"/>
      <c r="G434" s="45"/>
      <c r="H434" s="45"/>
    </row>
    <row r="435" spans="1:8" ht="12.75">
      <c r="A435" s="61"/>
      <c r="B435" s="61"/>
      <c r="C435" s="61"/>
      <c r="D435" s="44"/>
      <c r="E435" s="45"/>
      <c r="F435" s="45"/>
      <c r="G435" s="45"/>
      <c r="H435" s="45"/>
    </row>
    <row r="436" spans="1:8" ht="12.75">
      <c r="A436" s="61"/>
      <c r="B436" s="61"/>
      <c r="C436" s="61"/>
      <c r="D436" s="44"/>
      <c r="E436" s="45"/>
      <c r="F436" s="45"/>
      <c r="G436" s="45"/>
      <c r="H436" s="45"/>
    </row>
    <row r="437" spans="1:8" ht="12.75">
      <c r="A437" s="61"/>
      <c r="B437" s="61"/>
      <c r="C437" s="61"/>
      <c r="D437" s="44"/>
      <c r="E437" s="45"/>
      <c r="F437" s="45"/>
      <c r="G437" s="45"/>
      <c r="H437" s="45"/>
    </row>
    <row r="438" spans="1:8" ht="12.75">
      <c r="A438" s="61"/>
      <c r="B438" s="61"/>
      <c r="C438" s="61"/>
      <c r="D438" s="44"/>
      <c r="E438" s="45"/>
      <c r="F438" s="45"/>
      <c r="G438" s="45"/>
      <c r="H438" s="45"/>
    </row>
    <row r="439" spans="1:8" ht="12.75">
      <c r="A439" s="61"/>
      <c r="B439" s="61"/>
      <c r="C439" s="61"/>
      <c r="D439" s="44"/>
      <c r="E439" s="45"/>
      <c r="F439" s="45"/>
      <c r="G439" s="45"/>
      <c r="H439" s="45"/>
    </row>
    <row r="440" spans="1:8" ht="12.75">
      <c r="A440" s="61"/>
      <c r="B440" s="61"/>
      <c r="C440" s="61"/>
      <c r="D440" s="44"/>
      <c r="E440" s="45"/>
      <c r="F440" s="45"/>
      <c r="G440" s="45"/>
      <c r="H440" s="45"/>
    </row>
    <row r="441" spans="1:8" ht="12.75">
      <c r="A441" s="61"/>
      <c r="B441" s="61"/>
      <c r="C441" s="61"/>
      <c r="D441" s="44"/>
      <c r="E441" s="45"/>
      <c r="F441" s="45"/>
      <c r="G441" s="45"/>
      <c r="H441" s="45"/>
    </row>
    <row r="442" spans="1:8" ht="12.75">
      <c r="A442" s="61"/>
      <c r="B442" s="61"/>
      <c r="C442" s="61"/>
      <c r="D442" s="44"/>
      <c r="E442" s="45"/>
      <c r="F442" s="45"/>
      <c r="G442" s="45"/>
      <c r="H442" s="45"/>
    </row>
    <row r="443" spans="1:8" ht="12.75">
      <c r="A443" s="61"/>
      <c r="B443" s="61"/>
      <c r="C443" s="61"/>
      <c r="D443" s="44"/>
      <c r="E443" s="45"/>
      <c r="F443" s="45"/>
      <c r="G443" s="45"/>
      <c r="H443" s="45"/>
    </row>
    <row r="444" spans="1:8" ht="12.75">
      <c r="A444" s="61"/>
      <c r="B444" s="61"/>
      <c r="C444" s="61"/>
      <c r="D444" s="44"/>
      <c r="E444" s="45"/>
      <c r="F444" s="45"/>
      <c r="G444" s="45"/>
      <c r="H444" s="45"/>
    </row>
    <row r="445" spans="1:8" ht="12.75">
      <c r="A445" s="61"/>
      <c r="B445" s="61"/>
      <c r="C445" s="61"/>
      <c r="D445" s="44"/>
      <c r="E445" s="45"/>
      <c r="F445" s="45"/>
      <c r="G445" s="45"/>
      <c r="H445" s="45"/>
    </row>
    <row r="446" spans="1:8" ht="12.75">
      <c r="A446" s="61"/>
      <c r="B446" s="61"/>
      <c r="C446" s="61"/>
      <c r="D446" s="44"/>
      <c r="E446" s="45"/>
      <c r="F446" s="45"/>
      <c r="G446" s="45"/>
      <c r="H446" s="45"/>
    </row>
    <row r="447" spans="1:8" ht="12.75">
      <c r="A447" s="61"/>
      <c r="B447" s="61"/>
      <c r="C447" s="61"/>
      <c r="D447" s="44"/>
      <c r="E447" s="45"/>
      <c r="F447" s="45"/>
      <c r="G447" s="45"/>
      <c r="H447" s="45"/>
    </row>
    <row r="448" spans="1:8" ht="12.75">
      <c r="A448" s="61"/>
      <c r="B448" s="61"/>
      <c r="C448" s="61"/>
      <c r="D448" s="44"/>
      <c r="E448" s="45"/>
      <c r="F448" s="45"/>
      <c r="G448" s="45"/>
      <c r="H448" s="45"/>
    </row>
    <row r="449" spans="1:8" ht="12.75">
      <c r="A449" s="61"/>
      <c r="B449" s="61"/>
      <c r="C449" s="61"/>
      <c r="D449" s="44"/>
      <c r="E449" s="45"/>
      <c r="F449" s="45"/>
      <c r="G449" s="45"/>
      <c r="H449" s="45"/>
    </row>
    <row r="450" spans="1:8" ht="12.75">
      <c r="A450" s="61"/>
      <c r="B450" s="61"/>
      <c r="C450" s="61"/>
      <c r="D450" s="44"/>
      <c r="E450" s="45"/>
      <c r="F450" s="45"/>
      <c r="G450" s="45"/>
      <c r="H450" s="45"/>
    </row>
    <row r="451" spans="1:8" ht="12.75">
      <c r="A451" s="61"/>
      <c r="B451" s="61"/>
      <c r="C451" s="61"/>
      <c r="D451" s="44"/>
      <c r="E451" s="45"/>
      <c r="F451" s="45"/>
      <c r="G451" s="45"/>
      <c r="H451" s="45"/>
    </row>
    <row r="452" spans="1:8" ht="12.75">
      <c r="A452" s="61"/>
      <c r="B452" s="61"/>
      <c r="C452" s="61"/>
      <c r="D452" s="44"/>
      <c r="E452" s="45"/>
      <c r="F452" s="45"/>
      <c r="G452" s="45"/>
      <c r="H452" s="45"/>
    </row>
    <row r="453" spans="1:8" ht="12.75">
      <c r="A453" s="61"/>
      <c r="B453" s="61"/>
      <c r="C453" s="61"/>
      <c r="D453" s="44"/>
      <c r="E453" s="45"/>
      <c r="F453" s="45"/>
      <c r="G453" s="45"/>
      <c r="H453" s="45"/>
    </row>
    <row r="454" spans="1:8" ht="12.75">
      <c r="A454" s="61"/>
      <c r="B454" s="61"/>
      <c r="C454" s="61"/>
      <c r="D454" s="44"/>
      <c r="E454" s="45"/>
      <c r="F454" s="45"/>
      <c r="G454" s="45"/>
      <c r="H454" s="45"/>
    </row>
    <row r="455" spans="1:8" ht="12.75">
      <c r="A455" s="61"/>
      <c r="B455" s="61"/>
      <c r="C455" s="61"/>
      <c r="D455" s="44"/>
      <c r="E455" s="45"/>
      <c r="F455" s="45"/>
      <c r="G455" s="45"/>
      <c r="H455" s="45"/>
    </row>
    <row r="456" spans="1:8" ht="12.75">
      <c r="A456" s="61"/>
      <c r="B456" s="61"/>
      <c r="C456" s="61"/>
      <c r="D456" s="44"/>
      <c r="E456" s="45"/>
      <c r="F456" s="45"/>
      <c r="G456" s="45"/>
      <c r="H456" s="45"/>
    </row>
    <row r="457" spans="1:8" ht="12.75">
      <c r="A457" s="61"/>
      <c r="B457" s="61"/>
      <c r="C457" s="61"/>
      <c r="D457" s="44"/>
      <c r="E457" s="45"/>
      <c r="F457" s="45"/>
      <c r="G457" s="45"/>
      <c r="H457" s="45"/>
    </row>
    <row r="458" spans="1:8" ht="12.75">
      <c r="A458" s="61"/>
      <c r="B458" s="61"/>
      <c r="C458" s="61"/>
      <c r="D458" s="44"/>
      <c r="E458" s="45"/>
      <c r="F458" s="45"/>
      <c r="G458" s="45"/>
      <c r="H458" s="45"/>
    </row>
    <row r="459" spans="1:8" ht="12.75">
      <c r="A459" s="61"/>
      <c r="B459" s="61"/>
      <c r="C459" s="61"/>
      <c r="D459" s="44"/>
      <c r="E459" s="45"/>
      <c r="F459" s="45"/>
      <c r="G459" s="45"/>
      <c r="H459" s="45"/>
    </row>
    <row r="460" spans="1:8" ht="12.75">
      <c r="A460" s="61"/>
      <c r="B460" s="61"/>
      <c r="C460" s="61"/>
      <c r="D460" s="44"/>
      <c r="E460" s="45"/>
      <c r="F460" s="45"/>
      <c r="G460" s="45"/>
      <c r="H460" s="45"/>
    </row>
    <row r="461" spans="1:8" ht="12.75">
      <c r="A461" s="61"/>
      <c r="B461" s="61"/>
      <c r="C461" s="61"/>
      <c r="D461" s="44"/>
      <c r="E461" s="45"/>
      <c r="F461" s="45"/>
      <c r="G461" s="45"/>
      <c r="H461" s="45"/>
    </row>
    <row r="462" spans="1:8" ht="12.75">
      <c r="A462" s="61"/>
      <c r="B462" s="61"/>
      <c r="C462" s="61"/>
      <c r="D462" s="44"/>
      <c r="E462" s="45"/>
      <c r="F462" s="45"/>
      <c r="G462" s="45"/>
      <c r="H462" s="45"/>
    </row>
    <row r="463" spans="1:8" ht="12.75">
      <c r="A463" s="61"/>
      <c r="B463" s="61"/>
      <c r="C463" s="61"/>
      <c r="D463" s="44"/>
      <c r="E463" s="45"/>
      <c r="F463" s="45"/>
      <c r="G463" s="45"/>
      <c r="H463" s="45"/>
    </row>
    <row r="464" spans="1:8" ht="12.75">
      <c r="A464" s="61"/>
      <c r="B464" s="61"/>
      <c r="C464" s="61"/>
      <c r="D464" s="44"/>
      <c r="E464" s="45"/>
      <c r="F464" s="45"/>
      <c r="G464" s="45"/>
      <c r="H464" s="45"/>
    </row>
    <row r="465" spans="1:8" ht="12.75">
      <c r="A465" s="61"/>
      <c r="B465" s="61"/>
      <c r="C465" s="61"/>
      <c r="D465" s="44"/>
      <c r="E465" s="45"/>
      <c r="F465" s="45"/>
      <c r="G465" s="45"/>
      <c r="H465" s="45"/>
    </row>
    <row r="466" spans="1:8" ht="12.75">
      <c r="A466" s="61"/>
      <c r="B466" s="61"/>
      <c r="C466" s="61"/>
      <c r="D466" s="44"/>
      <c r="E466" s="45"/>
      <c r="F466" s="45"/>
      <c r="G466" s="45"/>
      <c r="H466" s="45"/>
    </row>
    <row r="467" spans="1:8" ht="12.75">
      <c r="A467" s="61"/>
      <c r="B467" s="61"/>
      <c r="C467" s="61"/>
      <c r="D467" s="44"/>
      <c r="E467" s="45"/>
      <c r="F467" s="45"/>
      <c r="G467" s="45"/>
      <c r="H467" s="45"/>
    </row>
    <row r="468" spans="1:8" ht="12.75">
      <c r="A468" s="61"/>
      <c r="B468" s="61"/>
      <c r="C468" s="61"/>
      <c r="D468" s="44"/>
      <c r="E468" s="45"/>
      <c r="F468" s="45"/>
      <c r="G468" s="45"/>
      <c r="H468" s="45"/>
    </row>
    <row r="469" spans="1:8" ht="12.75">
      <c r="A469" s="61"/>
      <c r="B469" s="61"/>
      <c r="C469" s="61"/>
      <c r="D469" s="44"/>
      <c r="E469" s="45"/>
      <c r="F469" s="45"/>
      <c r="G469" s="45"/>
      <c r="H469" s="45"/>
    </row>
    <row r="470" spans="1:8" ht="12.75">
      <c r="A470" s="61"/>
      <c r="B470" s="61"/>
      <c r="C470" s="61"/>
      <c r="D470" s="44"/>
      <c r="E470" s="45"/>
      <c r="F470" s="45"/>
      <c r="G470" s="45"/>
      <c r="H470" s="45"/>
    </row>
    <row r="471" spans="1:8" ht="12.75">
      <c r="A471" s="61"/>
      <c r="B471" s="61"/>
      <c r="C471" s="61"/>
      <c r="D471" s="44"/>
      <c r="E471" s="45"/>
      <c r="F471" s="45"/>
      <c r="G471" s="45"/>
      <c r="H471" s="45"/>
    </row>
    <row r="472" spans="1:8" ht="12.75">
      <c r="A472" s="61"/>
      <c r="B472" s="61"/>
      <c r="C472" s="61"/>
      <c r="D472" s="44"/>
      <c r="E472" s="45"/>
      <c r="F472" s="45"/>
      <c r="G472" s="45"/>
      <c r="H472" s="45"/>
    </row>
    <row r="473" spans="1:8" ht="12.75">
      <c r="A473" s="61"/>
      <c r="B473" s="61"/>
      <c r="C473" s="61"/>
      <c r="D473" s="44"/>
      <c r="E473" s="45"/>
      <c r="F473" s="45"/>
      <c r="G473" s="45"/>
      <c r="H473" s="45"/>
    </row>
    <row r="474" spans="1:8" ht="12.75">
      <c r="A474" s="61"/>
      <c r="B474" s="61"/>
      <c r="C474" s="61"/>
      <c r="D474" s="44"/>
      <c r="E474" s="45"/>
      <c r="F474" s="45"/>
      <c r="G474" s="45"/>
      <c r="H474" s="45"/>
    </row>
    <row r="475" spans="1:8" ht="12.75">
      <c r="A475" s="61"/>
      <c r="B475" s="61"/>
      <c r="C475" s="61"/>
      <c r="D475" s="44"/>
      <c r="E475" s="45"/>
      <c r="F475" s="45"/>
      <c r="G475" s="45"/>
      <c r="H475" s="45"/>
    </row>
    <row r="476" spans="1:8" ht="12.75">
      <c r="A476" s="61"/>
      <c r="B476" s="61"/>
      <c r="C476" s="61"/>
      <c r="D476" s="44"/>
      <c r="E476" s="45"/>
      <c r="F476" s="45"/>
      <c r="G476" s="45"/>
      <c r="H476" s="45"/>
    </row>
    <row r="477" spans="1:8" ht="12.75">
      <c r="A477" s="61"/>
      <c r="B477" s="61"/>
      <c r="C477" s="61"/>
      <c r="D477" s="44"/>
      <c r="E477" s="45"/>
      <c r="F477" s="45"/>
      <c r="G477" s="45"/>
      <c r="H477" s="45"/>
    </row>
    <row r="478" spans="1:8" ht="12.75">
      <c r="A478" s="61"/>
      <c r="B478" s="61"/>
      <c r="C478" s="61"/>
      <c r="D478" s="44"/>
      <c r="E478" s="45"/>
      <c r="F478" s="45"/>
      <c r="G478" s="45"/>
      <c r="H478" s="45"/>
    </row>
    <row r="479" spans="1:8" ht="12.75">
      <c r="A479" s="61"/>
      <c r="B479" s="61"/>
      <c r="C479" s="61"/>
      <c r="D479" s="44"/>
      <c r="E479" s="45"/>
      <c r="F479" s="45"/>
      <c r="G479" s="45"/>
      <c r="H479" s="45"/>
    </row>
    <row r="480" spans="1:8" ht="12.75">
      <c r="A480" s="61"/>
      <c r="B480" s="61"/>
      <c r="C480" s="61"/>
      <c r="D480" s="44"/>
      <c r="E480" s="45"/>
      <c r="F480" s="45"/>
      <c r="G480" s="45"/>
      <c r="H480" s="45"/>
    </row>
    <row r="481" spans="1:8" ht="12.75">
      <c r="A481" s="61"/>
      <c r="B481" s="61"/>
      <c r="C481" s="61"/>
      <c r="D481" s="44"/>
      <c r="E481" s="45"/>
      <c r="F481" s="45"/>
      <c r="G481" s="45"/>
      <c r="H481" s="45"/>
    </row>
    <row r="482" spans="1:8" ht="12.75">
      <c r="A482" s="61"/>
      <c r="B482" s="61"/>
      <c r="C482" s="61"/>
      <c r="D482" s="44"/>
      <c r="E482" s="45"/>
      <c r="F482" s="45"/>
      <c r="G482" s="45"/>
      <c r="H482" s="45"/>
    </row>
    <row r="483" spans="1:8" ht="12.75">
      <c r="A483" s="61"/>
      <c r="B483" s="61"/>
      <c r="C483" s="61"/>
      <c r="D483" s="44"/>
      <c r="E483" s="45"/>
      <c r="F483" s="45"/>
      <c r="G483" s="45"/>
      <c r="H483" s="45"/>
    </row>
    <row r="484" spans="1:8" ht="12.75">
      <c r="A484" s="61"/>
      <c r="B484" s="61"/>
      <c r="C484" s="61"/>
      <c r="D484" s="44"/>
      <c r="E484" s="45"/>
      <c r="F484" s="45"/>
      <c r="G484" s="45"/>
      <c r="H484" s="45"/>
    </row>
    <row r="485" spans="1:8" ht="12.75">
      <c r="A485" s="61"/>
      <c r="B485" s="61"/>
      <c r="C485" s="61"/>
      <c r="D485" s="44"/>
      <c r="E485" s="45"/>
      <c r="F485" s="45"/>
      <c r="G485" s="45"/>
      <c r="H485" s="45"/>
    </row>
    <row r="486" spans="1:8" ht="12.75">
      <c r="A486" s="61"/>
      <c r="B486" s="61"/>
      <c r="C486" s="61"/>
      <c r="D486" s="44"/>
      <c r="E486" s="45"/>
      <c r="F486" s="45"/>
      <c r="G486" s="45"/>
      <c r="H486" s="45"/>
    </row>
    <row r="487" spans="1:8" ht="12.75">
      <c r="A487" s="61"/>
      <c r="B487" s="61"/>
      <c r="C487" s="61"/>
      <c r="D487" s="44"/>
      <c r="E487" s="45"/>
      <c r="F487" s="45"/>
      <c r="G487" s="45"/>
      <c r="H487" s="45"/>
    </row>
    <row r="488" spans="1:8" ht="12.75">
      <c r="A488" s="61"/>
      <c r="B488" s="61"/>
      <c r="C488" s="61"/>
      <c r="D488" s="44"/>
      <c r="E488" s="45"/>
      <c r="F488" s="45"/>
      <c r="G488" s="45"/>
      <c r="H488" s="45"/>
    </row>
    <row r="489" spans="1:8" ht="12.75">
      <c r="A489" s="61"/>
      <c r="B489" s="61"/>
      <c r="C489" s="61"/>
      <c r="D489" s="44"/>
      <c r="E489" s="45"/>
      <c r="F489" s="45"/>
      <c r="G489" s="45"/>
      <c r="H489" s="45"/>
    </row>
    <row r="490" spans="1:8" ht="12.75">
      <c r="A490" s="61"/>
      <c r="B490" s="61"/>
      <c r="C490" s="61"/>
      <c r="D490" s="44"/>
      <c r="E490" s="45"/>
      <c r="F490" s="45"/>
      <c r="G490" s="45"/>
      <c r="H490" s="45"/>
    </row>
    <row r="491" spans="1:8" ht="12.75">
      <c r="A491" s="61"/>
      <c r="B491" s="61"/>
      <c r="C491" s="61"/>
      <c r="D491" s="44"/>
      <c r="E491" s="45"/>
      <c r="F491" s="45"/>
      <c r="G491" s="45"/>
      <c r="H491" s="45"/>
    </row>
    <row r="492" spans="1:8" ht="12.75">
      <c r="A492" s="61"/>
      <c r="B492" s="61"/>
      <c r="C492" s="61"/>
      <c r="D492" s="44"/>
      <c r="E492" s="45"/>
      <c r="F492" s="45"/>
      <c r="G492" s="45"/>
      <c r="H492" s="45"/>
    </row>
    <row r="493" spans="1:8" ht="12.75">
      <c r="A493" s="61"/>
      <c r="B493" s="61"/>
      <c r="C493" s="61"/>
      <c r="D493" s="44"/>
      <c r="E493" s="45"/>
      <c r="F493" s="45"/>
      <c r="G493" s="45"/>
      <c r="H493" s="45"/>
    </row>
    <row r="494" spans="1:8" ht="12.75">
      <c r="A494" s="61"/>
      <c r="B494" s="61"/>
      <c r="C494" s="61"/>
      <c r="D494" s="44"/>
      <c r="E494" s="45"/>
      <c r="F494" s="45"/>
      <c r="G494" s="45"/>
      <c r="H494" s="45"/>
    </row>
    <row r="495" spans="1:8" ht="12.75">
      <c r="A495" s="61"/>
      <c r="B495" s="61"/>
      <c r="C495" s="61"/>
      <c r="D495" s="44"/>
      <c r="E495" s="45"/>
      <c r="F495" s="45"/>
      <c r="G495" s="45"/>
      <c r="H495" s="45"/>
    </row>
    <row r="496" spans="1:8" ht="12.75">
      <c r="A496" s="61"/>
      <c r="B496" s="61"/>
      <c r="C496" s="61"/>
      <c r="D496" s="44"/>
      <c r="E496" s="45"/>
      <c r="F496" s="45"/>
      <c r="G496" s="45"/>
      <c r="H496" s="45"/>
    </row>
    <row r="497" spans="1:8" ht="12.75">
      <c r="A497" s="61"/>
      <c r="B497" s="61"/>
      <c r="C497" s="61"/>
      <c r="D497" s="44"/>
      <c r="E497" s="45"/>
      <c r="F497" s="45"/>
      <c r="G497" s="45"/>
      <c r="H497" s="45"/>
    </row>
    <row r="498" spans="1:8" ht="12.75">
      <c r="A498" s="61"/>
      <c r="B498" s="61"/>
      <c r="C498" s="61"/>
      <c r="D498" s="44"/>
      <c r="E498" s="45"/>
      <c r="F498" s="45"/>
      <c r="G498" s="45"/>
      <c r="H498" s="45"/>
    </row>
    <row r="499" spans="1:8" ht="12.75">
      <c r="A499" s="61"/>
      <c r="B499" s="61"/>
      <c r="C499" s="61"/>
      <c r="D499" s="44"/>
      <c r="E499" s="45"/>
      <c r="F499" s="45"/>
      <c r="G499" s="45"/>
      <c r="H499" s="45"/>
    </row>
    <row r="500" spans="1:8" ht="12.75">
      <c r="A500" s="61"/>
      <c r="B500" s="61"/>
      <c r="C500" s="61"/>
      <c r="D500" s="44"/>
      <c r="E500" s="45"/>
      <c r="F500" s="45"/>
      <c r="G500" s="45"/>
      <c r="H500" s="45"/>
    </row>
    <row r="501" spans="1:8" ht="12.75">
      <c r="A501" s="61"/>
      <c r="B501" s="61"/>
      <c r="C501" s="61"/>
      <c r="D501" s="44"/>
      <c r="E501" s="45"/>
      <c r="F501" s="45"/>
      <c r="G501" s="45"/>
      <c r="H501" s="45"/>
    </row>
    <row r="502" spans="1:8" ht="12.75">
      <c r="A502" s="61"/>
      <c r="B502" s="61"/>
      <c r="C502" s="61"/>
      <c r="D502" s="44"/>
      <c r="E502" s="45"/>
      <c r="F502" s="45"/>
      <c r="G502" s="45"/>
      <c r="H502" s="45"/>
    </row>
    <row r="503" spans="1:8" ht="12.75">
      <c r="A503" s="61"/>
      <c r="B503" s="61"/>
      <c r="C503" s="61"/>
      <c r="D503" s="44"/>
      <c r="E503" s="45"/>
      <c r="F503" s="45"/>
      <c r="G503" s="45"/>
      <c r="H503" s="45"/>
    </row>
    <row r="504" spans="1:8" ht="12.75">
      <c r="A504" s="61"/>
      <c r="B504" s="61"/>
      <c r="C504" s="61"/>
      <c r="D504" s="44"/>
      <c r="E504" s="45"/>
      <c r="F504" s="45"/>
      <c r="G504" s="45"/>
      <c r="H504" s="45"/>
    </row>
    <row r="505" spans="1:8" ht="12.75">
      <c r="A505" s="61"/>
      <c r="B505" s="61"/>
      <c r="C505" s="61"/>
      <c r="D505" s="44"/>
      <c r="E505" s="45"/>
      <c r="F505" s="45"/>
      <c r="G505" s="45"/>
      <c r="H505" s="45"/>
    </row>
    <row r="506" spans="1:8" ht="12.75">
      <c r="A506" s="61"/>
      <c r="B506" s="61"/>
      <c r="C506" s="61"/>
      <c r="D506" s="44"/>
      <c r="E506" s="45"/>
      <c r="F506" s="45"/>
      <c r="G506" s="45"/>
      <c r="H506" s="45"/>
    </row>
    <row r="507" spans="1:8" ht="12.75">
      <c r="A507" s="61"/>
      <c r="B507" s="61"/>
      <c r="C507" s="61"/>
      <c r="D507" s="44"/>
      <c r="E507" s="45"/>
      <c r="F507" s="45"/>
      <c r="G507" s="45"/>
      <c r="H507" s="45"/>
    </row>
    <row r="508" spans="1:8" ht="12.75">
      <c r="A508" s="61"/>
      <c r="B508" s="61"/>
      <c r="C508" s="61"/>
      <c r="D508" s="44"/>
      <c r="E508" s="45"/>
      <c r="F508" s="45"/>
      <c r="G508" s="45"/>
      <c r="H508" s="45"/>
    </row>
    <row r="509" spans="1:8" ht="12.75">
      <c r="A509" s="61"/>
      <c r="B509" s="61"/>
      <c r="C509" s="61"/>
      <c r="D509" s="44"/>
      <c r="E509" s="45"/>
      <c r="F509" s="45"/>
      <c r="G509" s="45"/>
      <c r="H509" s="45"/>
    </row>
    <row r="510" spans="1:8" ht="12.75">
      <c r="A510" s="61"/>
      <c r="B510" s="61"/>
      <c r="C510" s="61"/>
      <c r="D510" s="44"/>
      <c r="E510" s="45"/>
      <c r="F510" s="45"/>
      <c r="G510" s="45"/>
      <c r="H510" s="45"/>
    </row>
    <row r="511" spans="1:8" ht="12.75">
      <c r="A511" s="61"/>
      <c r="B511" s="61"/>
      <c r="C511" s="61"/>
      <c r="D511" s="44"/>
      <c r="E511" s="45"/>
      <c r="F511" s="45"/>
      <c r="G511" s="45"/>
      <c r="H511" s="45"/>
    </row>
    <row r="512" spans="1:8" ht="12.75">
      <c r="A512" s="61"/>
      <c r="B512" s="61"/>
      <c r="C512" s="61"/>
      <c r="D512" s="44"/>
      <c r="E512" s="45"/>
      <c r="F512" s="45"/>
      <c r="G512" s="45"/>
      <c r="H512" s="45"/>
    </row>
    <row r="513" spans="1:8" ht="12.75">
      <c r="A513" s="61"/>
      <c r="B513" s="61"/>
      <c r="C513" s="61"/>
      <c r="D513" s="44"/>
      <c r="E513" s="45"/>
      <c r="F513" s="45"/>
      <c r="G513" s="45"/>
      <c r="H513" s="45"/>
    </row>
    <row r="514" spans="1:8" ht="12.75">
      <c r="A514" s="61"/>
      <c r="B514" s="61"/>
      <c r="C514" s="61"/>
      <c r="D514" s="44"/>
      <c r="E514" s="45"/>
      <c r="F514" s="45"/>
      <c r="G514" s="45"/>
      <c r="H514" s="45"/>
    </row>
    <row r="515" spans="1:8" ht="12.75">
      <c r="A515" s="61"/>
      <c r="B515" s="61"/>
      <c r="C515" s="61"/>
      <c r="D515" s="44"/>
      <c r="E515" s="45"/>
      <c r="F515" s="45"/>
      <c r="G515" s="45"/>
      <c r="H515" s="45"/>
    </row>
    <row r="516" spans="1:8" ht="12.75">
      <c r="A516" s="61"/>
      <c r="B516" s="61"/>
      <c r="C516" s="61"/>
      <c r="D516" s="44"/>
      <c r="E516" s="45"/>
      <c r="F516" s="45"/>
      <c r="G516" s="45"/>
      <c r="H516" s="45"/>
    </row>
    <row r="517" spans="1:8" ht="12.75">
      <c r="A517" s="61"/>
      <c r="B517" s="61"/>
      <c r="C517" s="61"/>
      <c r="D517" s="44"/>
      <c r="E517" s="45"/>
      <c r="F517" s="45"/>
      <c r="G517" s="45"/>
      <c r="H517" s="45"/>
    </row>
    <row r="518" spans="1:8" ht="12.75">
      <c r="A518" s="61"/>
      <c r="B518" s="61"/>
      <c r="C518" s="61"/>
      <c r="D518" s="44"/>
      <c r="E518" s="45"/>
      <c r="F518" s="45"/>
      <c r="G518" s="45"/>
      <c r="H518" s="45"/>
    </row>
    <row r="519" spans="1:8" ht="12.75">
      <c r="A519" s="61"/>
      <c r="B519" s="61"/>
      <c r="C519" s="61"/>
      <c r="D519" s="44"/>
      <c r="E519" s="45"/>
      <c r="F519" s="45"/>
      <c r="G519" s="45"/>
      <c r="H519" s="45"/>
    </row>
    <row r="520" spans="1:8" ht="12.75">
      <c r="A520" s="61"/>
      <c r="B520" s="61"/>
      <c r="C520" s="61"/>
      <c r="D520" s="44"/>
      <c r="E520" s="45"/>
      <c r="F520" s="45"/>
      <c r="G520" s="45"/>
      <c r="H520" s="45"/>
    </row>
    <row r="521" spans="1:8" ht="12.75">
      <c r="A521" s="61"/>
      <c r="B521" s="61"/>
      <c r="C521" s="61"/>
      <c r="D521" s="44"/>
      <c r="E521" s="45"/>
      <c r="F521" s="45"/>
      <c r="G521" s="45"/>
      <c r="H521" s="45"/>
    </row>
    <row r="522" spans="1:8" ht="12.75">
      <c r="A522" s="61"/>
      <c r="B522" s="61"/>
      <c r="C522" s="61"/>
      <c r="D522" s="44"/>
      <c r="E522" s="45"/>
      <c r="F522" s="45"/>
      <c r="G522" s="45"/>
      <c r="H522" s="45"/>
    </row>
    <row r="523" spans="1:8" ht="12.75">
      <c r="A523" s="61"/>
      <c r="B523" s="61"/>
      <c r="C523" s="61"/>
      <c r="D523" s="44"/>
      <c r="E523" s="45"/>
      <c r="F523" s="45"/>
      <c r="G523" s="45"/>
      <c r="H523" s="45"/>
    </row>
    <row r="524" spans="1:8" ht="12.75">
      <c r="A524" s="61"/>
      <c r="B524" s="61"/>
      <c r="C524" s="61"/>
      <c r="D524" s="44"/>
      <c r="E524" s="45"/>
      <c r="F524" s="45"/>
      <c r="G524" s="45"/>
      <c r="H524" s="45"/>
    </row>
    <row r="525" spans="1:8" ht="12.75">
      <c r="A525" s="61"/>
      <c r="B525" s="61"/>
      <c r="C525" s="61"/>
      <c r="D525" s="44"/>
      <c r="E525" s="45"/>
      <c r="F525" s="45"/>
      <c r="G525" s="45"/>
      <c r="H525" s="45"/>
    </row>
    <row r="526" spans="1:8" ht="12.75">
      <c r="A526" s="61"/>
      <c r="B526" s="61"/>
      <c r="C526" s="61"/>
      <c r="D526" s="44"/>
      <c r="E526" s="45"/>
      <c r="F526" s="45"/>
      <c r="G526" s="45"/>
      <c r="H526" s="45"/>
    </row>
    <row r="527" spans="1:8" ht="12.75">
      <c r="A527" s="61"/>
      <c r="B527" s="61"/>
      <c r="C527" s="61"/>
      <c r="D527" s="44"/>
      <c r="E527" s="45"/>
      <c r="F527" s="45"/>
      <c r="G527" s="45"/>
      <c r="H527" s="45"/>
    </row>
    <row r="528" spans="1:8" ht="12.75">
      <c r="A528" s="61"/>
      <c r="B528" s="61"/>
      <c r="C528" s="61"/>
      <c r="D528" s="44"/>
      <c r="E528" s="45"/>
      <c r="F528" s="45"/>
      <c r="G528" s="45"/>
      <c r="H528" s="45"/>
    </row>
    <row r="529" spans="1:8" ht="12.75">
      <c r="A529" s="61"/>
      <c r="B529" s="61"/>
      <c r="C529" s="61"/>
      <c r="D529" s="44"/>
      <c r="E529" s="45"/>
      <c r="F529" s="45"/>
      <c r="G529" s="45"/>
      <c r="H529" s="45"/>
    </row>
    <row r="530" spans="1:8" ht="12.75">
      <c r="A530" s="61"/>
      <c r="B530" s="61"/>
      <c r="C530" s="61"/>
      <c r="D530" s="44"/>
      <c r="E530" s="45"/>
      <c r="F530" s="45"/>
      <c r="G530" s="45"/>
      <c r="H530" s="45"/>
    </row>
    <row r="531" spans="1:8" ht="12.75">
      <c r="A531" s="61"/>
      <c r="B531" s="61"/>
      <c r="C531" s="61"/>
      <c r="D531" s="44"/>
      <c r="E531" s="45"/>
      <c r="F531" s="45"/>
      <c r="G531" s="45"/>
      <c r="H531" s="45"/>
    </row>
    <row r="532" spans="1:8" ht="12.75">
      <c r="A532" s="61"/>
      <c r="B532" s="61"/>
      <c r="C532" s="61"/>
      <c r="D532" s="44"/>
      <c r="E532" s="45"/>
      <c r="F532" s="45"/>
      <c r="G532" s="45"/>
      <c r="H532" s="45"/>
    </row>
    <row r="533" spans="1:8" ht="12.75">
      <c r="A533" s="61"/>
      <c r="B533" s="61"/>
      <c r="C533" s="61"/>
      <c r="D533" s="44"/>
      <c r="E533" s="45"/>
      <c r="F533" s="45"/>
      <c r="G533" s="45"/>
      <c r="H533" s="45"/>
    </row>
    <row r="534" spans="1:8" ht="12.75">
      <c r="A534" s="61"/>
      <c r="B534" s="61"/>
      <c r="C534" s="61"/>
      <c r="D534" s="44"/>
      <c r="E534" s="45"/>
      <c r="F534" s="45"/>
      <c r="G534" s="45"/>
      <c r="H534" s="45"/>
    </row>
    <row r="535" spans="1:8" ht="12.75">
      <c r="A535" s="61"/>
      <c r="B535" s="61"/>
      <c r="C535" s="61"/>
      <c r="D535" s="44"/>
      <c r="E535" s="45"/>
      <c r="F535" s="45"/>
      <c r="G535" s="45"/>
      <c r="H535" s="45"/>
    </row>
    <row r="536" spans="1:8" ht="12.75">
      <c r="A536" s="61"/>
      <c r="B536" s="61"/>
      <c r="C536" s="61"/>
      <c r="D536" s="44"/>
      <c r="E536" s="45"/>
      <c r="F536" s="45"/>
      <c r="G536" s="45"/>
      <c r="H536" s="45"/>
    </row>
    <row r="537" spans="1:8" ht="12.75">
      <c r="A537" s="61"/>
      <c r="B537" s="61"/>
      <c r="C537" s="61"/>
      <c r="D537" s="44"/>
      <c r="E537" s="45"/>
      <c r="F537" s="45"/>
      <c r="G537" s="45"/>
      <c r="H537" s="45"/>
    </row>
    <row r="538" spans="1:8" ht="12.75">
      <c r="A538" s="61"/>
      <c r="B538" s="61"/>
      <c r="C538" s="61"/>
      <c r="D538" s="44"/>
      <c r="E538" s="45"/>
      <c r="F538" s="45"/>
      <c r="G538" s="45"/>
      <c r="H538" s="45"/>
    </row>
    <row r="539" spans="1:8" ht="12.75">
      <c r="A539" s="61"/>
      <c r="B539" s="61"/>
      <c r="C539" s="61"/>
      <c r="D539" s="44"/>
      <c r="E539" s="45"/>
      <c r="F539" s="45"/>
      <c r="G539" s="45"/>
      <c r="H539" s="45"/>
    </row>
    <row r="540" spans="1:8" ht="12.75">
      <c r="A540" s="61"/>
      <c r="B540" s="61"/>
      <c r="C540" s="61"/>
      <c r="D540" s="44"/>
      <c r="E540" s="45"/>
      <c r="F540" s="45"/>
      <c r="G540" s="45"/>
      <c r="H540" s="45"/>
    </row>
    <row r="541" spans="1:8" ht="12.75">
      <c r="A541" s="61"/>
      <c r="B541" s="61"/>
      <c r="C541" s="61"/>
      <c r="D541" s="44"/>
      <c r="E541" s="45"/>
      <c r="F541" s="45"/>
      <c r="G541" s="45"/>
      <c r="H541" s="45"/>
    </row>
    <row r="542" spans="1:8" ht="12.75">
      <c r="A542" s="61"/>
      <c r="B542" s="61"/>
      <c r="C542" s="61"/>
      <c r="D542" s="44"/>
      <c r="E542" s="45"/>
      <c r="F542" s="45"/>
      <c r="G542" s="45"/>
      <c r="H542" s="45"/>
    </row>
    <row r="543" spans="1:8" ht="12.75">
      <c r="A543" s="61"/>
      <c r="B543" s="61"/>
      <c r="C543" s="61"/>
      <c r="D543" s="44"/>
      <c r="E543" s="45"/>
      <c r="F543" s="45"/>
      <c r="G543" s="45"/>
      <c r="H543" s="45"/>
    </row>
    <row r="544" spans="1:8" ht="12.75">
      <c r="A544" s="61"/>
      <c r="B544" s="61"/>
      <c r="C544" s="61"/>
      <c r="D544" s="44"/>
      <c r="E544" s="45"/>
      <c r="F544" s="45"/>
      <c r="G544" s="45"/>
      <c r="H544" s="45"/>
    </row>
    <row r="545" spans="1:8" ht="12.75">
      <c r="A545" s="61"/>
      <c r="B545" s="61"/>
      <c r="C545" s="61"/>
      <c r="D545" s="44"/>
      <c r="E545" s="45"/>
      <c r="F545" s="45"/>
      <c r="G545" s="45"/>
      <c r="H545" s="45"/>
    </row>
    <row r="546" spans="1:8" ht="12.75">
      <c r="A546" s="61"/>
      <c r="B546" s="61"/>
      <c r="C546" s="61"/>
      <c r="D546" s="44"/>
      <c r="E546" s="45"/>
      <c r="F546" s="45"/>
      <c r="G546" s="45"/>
      <c r="H546" s="45"/>
    </row>
    <row r="547" spans="1:8" ht="12.75">
      <c r="A547" s="61"/>
      <c r="B547" s="61"/>
      <c r="C547" s="61"/>
      <c r="D547" s="44"/>
      <c r="E547" s="45"/>
      <c r="F547" s="45"/>
      <c r="G547" s="45"/>
      <c r="H547" s="45"/>
    </row>
    <row r="548" spans="1:8" ht="12.75">
      <c r="A548" s="61"/>
      <c r="B548" s="61"/>
      <c r="C548" s="61"/>
      <c r="D548" s="44"/>
      <c r="E548" s="45"/>
      <c r="F548" s="45"/>
      <c r="G548" s="45"/>
      <c r="H548" s="45"/>
    </row>
    <row r="549" spans="1:8" ht="12.75">
      <c r="A549" s="61"/>
      <c r="B549" s="61"/>
      <c r="C549" s="61"/>
      <c r="D549" s="44"/>
      <c r="E549" s="45"/>
      <c r="F549" s="45"/>
      <c r="G549" s="45"/>
      <c r="H549" s="45"/>
    </row>
    <row r="550" spans="1:8" ht="12.75">
      <c r="A550" s="61"/>
      <c r="B550" s="61"/>
      <c r="C550" s="61"/>
      <c r="D550" s="44"/>
      <c r="E550" s="45"/>
      <c r="F550" s="45"/>
      <c r="G550" s="45"/>
      <c r="H550" s="45"/>
    </row>
    <row r="551" spans="1:8" ht="12.75">
      <c r="A551" s="61"/>
      <c r="B551" s="61"/>
      <c r="C551" s="61"/>
      <c r="D551" s="44"/>
      <c r="E551" s="45"/>
      <c r="F551" s="45"/>
      <c r="G551" s="45"/>
      <c r="H551" s="45"/>
    </row>
    <row r="552" spans="1:8" ht="12.75">
      <c r="A552" s="61"/>
      <c r="B552" s="61"/>
      <c r="C552" s="61"/>
      <c r="D552" s="44"/>
      <c r="E552" s="45"/>
      <c r="F552" s="45"/>
      <c r="G552" s="45"/>
      <c r="H552" s="45"/>
    </row>
    <row r="553" spans="1:8" ht="12.75">
      <c r="A553" s="61"/>
      <c r="B553" s="61"/>
      <c r="C553" s="61"/>
      <c r="D553" s="44"/>
      <c r="E553" s="45"/>
      <c r="F553" s="45"/>
      <c r="G553" s="45"/>
      <c r="H553" s="45"/>
    </row>
    <row r="554" spans="1:8" ht="12.75">
      <c r="A554" s="61"/>
      <c r="B554" s="61"/>
      <c r="C554" s="61"/>
      <c r="D554" s="44"/>
      <c r="E554" s="45"/>
      <c r="F554" s="45"/>
      <c r="G554" s="45"/>
      <c r="H554" s="45"/>
    </row>
    <row r="555" spans="1:8" ht="12.75">
      <c r="A555" s="61"/>
      <c r="B555" s="61"/>
      <c r="C555" s="61"/>
      <c r="D555" s="44"/>
      <c r="E555" s="45"/>
      <c r="F555" s="45"/>
      <c r="G555" s="45"/>
      <c r="H555" s="45"/>
    </row>
    <row r="556" spans="1:8" ht="12.75">
      <c r="A556" s="61"/>
      <c r="B556" s="61"/>
      <c r="C556" s="61"/>
      <c r="D556" s="44"/>
      <c r="E556" s="45"/>
      <c r="F556" s="45"/>
      <c r="G556" s="45"/>
      <c r="H556" s="45"/>
    </row>
    <row r="557" spans="1:8" ht="12.75">
      <c r="A557" s="61"/>
      <c r="B557" s="61"/>
      <c r="C557" s="61"/>
      <c r="D557" s="44"/>
      <c r="E557" s="45"/>
      <c r="F557" s="45"/>
      <c r="G557" s="45"/>
      <c r="H557" s="45"/>
    </row>
    <row r="558" spans="1:8" ht="12.75">
      <c r="A558" s="61"/>
      <c r="B558" s="61"/>
      <c r="C558" s="61"/>
      <c r="D558" s="44"/>
      <c r="E558" s="45"/>
      <c r="F558" s="45"/>
      <c r="G558" s="45"/>
      <c r="H558" s="45"/>
    </row>
    <row r="559" spans="1:8" ht="12.75">
      <c r="A559" s="61"/>
      <c r="B559" s="61"/>
      <c r="C559" s="61"/>
      <c r="D559" s="44"/>
      <c r="E559" s="45"/>
      <c r="F559" s="45"/>
      <c r="G559" s="45"/>
      <c r="H559" s="45"/>
    </row>
    <row r="560" spans="1:8" ht="12.75">
      <c r="A560" s="61"/>
      <c r="B560" s="61"/>
      <c r="C560" s="61"/>
      <c r="D560" s="44"/>
      <c r="E560" s="45"/>
      <c r="F560" s="45"/>
      <c r="G560" s="45"/>
      <c r="H560" s="45"/>
    </row>
    <row r="561" spans="1:8" ht="12.75">
      <c r="A561" s="61"/>
      <c r="B561" s="61"/>
      <c r="C561" s="61"/>
      <c r="D561" s="44"/>
      <c r="E561" s="45"/>
      <c r="F561" s="45"/>
      <c r="G561" s="45"/>
      <c r="H561" s="45"/>
    </row>
    <row r="562" spans="1:8" ht="12.75">
      <c r="A562" s="61"/>
      <c r="B562" s="61"/>
      <c r="C562" s="61"/>
      <c r="D562" s="44"/>
      <c r="E562" s="45"/>
      <c r="F562" s="45"/>
      <c r="G562" s="45"/>
      <c r="H562" s="45"/>
    </row>
    <row r="563" spans="1:8" ht="12.75">
      <c r="A563" s="61"/>
      <c r="B563" s="61"/>
      <c r="C563" s="61"/>
      <c r="D563" s="44"/>
      <c r="E563" s="45"/>
      <c r="F563" s="45"/>
      <c r="G563" s="45"/>
      <c r="H563" s="45"/>
    </row>
    <row r="564" spans="1:8" ht="12.75">
      <c r="A564" s="61"/>
      <c r="B564" s="61"/>
      <c r="C564" s="61"/>
      <c r="D564" s="44"/>
      <c r="E564" s="45"/>
      <c r="F564" s="45"/>
      <c r="G564" s="45"/>
      <c r="H564" s="45"/>
    </row>
    <row r="565" spans="1:8" ht="12.75">
      <c r="A565" s="61"/>
      <c r="B565" s="61"/>
      <c r="C565" s="61"/>
      <c r="D565" s="44"/>
      <c r="E565" s="45"/>
      <c r="F565" s="45"/>
      <c r="G565" s="45"/>
      <c r="H565" s="45"/>
    </row>
    <row r="566" spans="1:8" ht="12.75">
      <c r="A566" s="61"/>
      <c r="B566" s="61"/>
      <c r="C566" s="61"/>
      <c r="D566" s="44"/>
      <c r="E566" s="45"/>
      <c r="F566" s="45"/>
      <c r="G566" s="45"/>
      <c r="H566" s="45"/>
    </row>
    <row r="567" spans="1:8" ht="12.75">
      <c r="A567" s="61"/>
      <c r="B567" s="61"/>
      <c r="C567" s="61"/>
      <c r="D567" s="44"/>
      <c r="E567" s="45"/>
      <c r="F567" s="45"/>
      <c r="G567" s="45"/>
      <c r="H567" s="45"/>
    </row>
    <row r="568" spans="1:8" ht="12.75">
      <c r="A568" s="61"/>
      <c r="B568" s="61"/>
      <c r="C568" s="61"/>
      <c r="D568" s="44"/>
      <c r="E568" s="45"/>
      <c r="F568" s="45"/>
      <c r="G568" s="45"/>
      <c r="H568" s="45"/>
    </row>
    <row r="569" spans="1:8" ht="12.75">
      <c r="A569" s="61"/>
      <c r="B569" s="61"/>
      <c r="C569" s="61"/>
      <c r="D569" s="44"/>
      <c r="E569" s="45"/>
      <c r="F569" s="45"/>
      <c r="G569" s="45"/>
      <c r="H569" s="45"/>
    </row>
    <row r="570" spans="1:8" ht="12.75">
      <c r="A570" s="61"/>
      <c r="B570" s="61"/>
      <c r="C570" s="61"/>
      <c r="D570" s="44"/>
      <c r="E570" s="45"/>
      <c r="F570" s="45"/>
      <c r="G570" s="45"/>
      <c r="H570" s="45"/>
    </row>
    <row r="571" spans="1:8" ht="12.75">
      <c r="A571" s="61"/>
      <c r="B571" s="61"/>
      <c r="C571" s="61"/>
      <c r="D571" s="44"/>
      <c r="E571" s="45"/>
      <c r="F571" s="45"/>
      <c r="G571" s="45"/>
      <c r="H571" s="45"/>
    </row>
    <row r="572" spans="1:8" ht="12.75">
      <c r="A572" s="61"/>
      <c r="B572" s="61"/>
      <c r="C572" s="61"/>
      <c r="D572" s="44"/>
      <c r="E572" s="45"/>
      <c r="F572" s="45"/>
      <c r="G572" s="45"/>
      <c r="H572" s="45"/>
    </row>
    <row r="573" spans="1:8" ht="12.75">
      <c r="A573" s="61"/>
      <c r="B573" s="61"/>
      <c r="C573" s="61"/>
      <c r="D573" s="44"/>
      <c r="E573" s="45"/>
      <c r="F573" s="45"/>
      <c r="G573" s="45"/>
      <c r="H573" s="45"/>
    </row>
    <row r="574" spans="1:8" ht="12.75">
      <c r="A574" s="61"/>
      <c r="B574" s="61"/>
      <c r="C574" s="61"/>
      <c r="D574" s="44"/>
      <c r="E574" s="45"/>
      <c r="F574" s="45"/>
      <c r="G574" s="45"/>
      <c r="H574" s="45"/>
    </row>
    <row r="575" spans="1:8" ht="12.75">
      <c r="A575" s="61"/>
      <c r="B575" s="61"/>
      <c r="C575" s="61"/>
      <c r="D575" s="44"/>
      <c r="E575" s="45"/>
      <c r="F575" s="45"/>
      <c r="G575" s="45"/>
      <c r="H575" s="45"/>
    </row>
    <row r="576" spans="1:8" ht="12.75">
      <c r="A576" s="61"/>
      <c r="B576" s="61"/>
      <c r="C576" s="61"/>
      <c r="D576" s="44"/>
      <c r="E576" s="45"/>
      <c r="F576" s="45"/>
      <c r="G576" s="45"/>
      <c r="H576" s="45"/>
    </row>
    <row r="577" spans="1:8" ht="12.75">
      <c r="A577" s="61"/>
      <c r="B577" s="61"/>
      <c r="C577" s="61"/>
      <c r="D577" s="44"/>
      <c r="E577" s="45"/>
      <c r="F577" s="45"/>
      <c r="G577" s="45"/>
      <c r="H577" s="45"/>
    </row>
    <row r="578" spans="1:8" ht="12.75">
      <c r="A578" s="61"/>
      <c r="B578" s="61"/>
      <c r="C578" s="61"/>
      <c r="D578" s="44"/>
      <c r="E578" s="45"/>
      <c r="F578" s="45"/>
      <c r="G578" s="45"/>
      <c r="H578" s="45"/>
    </row>
    <row r="579" spans="1:8" ht="12.75">
      <c r="A579" s="61"/>
      <c r="B579" s="61"/>
      <c r="C579" s="61"/>
      <c r="D579" s="44"/>
      <c r="E579" s="45"/>
      <c r="F579" s="45"/>
      <c r="G579" s="45"/>
      <c r="H579" s="45"/>
    </row>
    <row r="580" spans="1:8" ht="12.75">
      <c r="A580" s="61"/>
      <c r="B580" s="61"/>
      <c r="C580" s="61"/>
      <c r="D580" s="44"/>
      <c r="E580" s="45"/>
      <c r="F580" s="45"/>
      <c r="G580" s="45"/>
      <c r="H580" s="45"/>
    </row>
    <row r="581" spans="1:8" ht="12.75">
      <c r="A581" s="61"/>
      <c r="B581" s="61"/>
      <c r="C581" s="61"/>
      <c r="D581" s="44"/>
      <c r="E581" s="45"/>
      <c r="F581" s="45"/>
      <c r="G581" s="45"/>
      <c r="H581" s="45"/>
    </row>
    <row r="582" spans="1:8" ht="12.75">
      <c r="A582" s="61"/>
      <c r="B582" s="61"/>
      <c r="C582" s="61"/>
      <c r="D582" s="44"/>
      <c r="E582" s="45"/>
      <c r="F582" s="45"/>
      <c r="G582" s="45"/>
      <c r="H582" s="45"/>
    </row>
    <row r="583" spans="1:8" ht="12.75">
      <c r="A583" s="61"/>
      <c r="B583" s="61"/>
      <c r="C583" s="61"/>
      <c r="D583" s="44"/>
      <c r="E583" s="45"/>
      <c r="F583" s="45"/>
      <c r="G583" s="45"/>
      <c r="H583" s="45"/>
    </row>
    <row r="584" spans="1:8" ht="12.75">
      <c r="A584" s="61"/>
      <c r="B584" s="61"/>
      <c r="C584" s="61"/>
      <c r="D584" s="44"/>
      <c r="E584" s="45"/>
      <c r="F584" s="45"/>
      <c r="G584" s="45"/>
      <c r="H584" s="45"/>
    </row>
    <row r="585" spans="1:8" ht="12.75">
      <c r="A585" s="61"/>
      <c r="B585" s="61"/>
      <c r="C585" s="61"/>
      <c r="D585" s="44"/>
      <c r="E585" s="45"/>
      <c r="F585" s="45"/>
      <c r="G585" s="45"/>
      <c r="H585" s="45"/>
    </row>
    <row r="586" spans="1:8" ht="12.75">
      <c r="A586" s="61"/>
      <c r="B586" s="61"/>
      <c r="C586" s="61"/>
      <c r="D586" s="44"/>
      <c r="E586" s="45"/>
      <c r="F586" s="45"/>
      <c r="G586" s="45"/>
      <c r="H586" s="45"/>
    </row>
    <row r="587" spans="1:8" ht="12.75">
      <c r="A587" s="61"/>
      <c r="B587" s="61"/>
      <c r="C587" s="61"/>
      <c r="D587" s="44"/>
      <c r="E587" s="45"/>
      <c r="F587" s="45"/>
      <c r="G587" s="45"/>
      <c r="H587" s="45"/>
    </row>
    <row r="588" spans="1:8" ht="12.75">
      <c r="A588" s="61"/>
      <c r="B588" s="61"/>
      <c r="C588" s="61"/>
      <c r="D588" s="44"/>
      <c r="E588" s="45"/>
      <c r="F588" s="45"/>
      <c r="G588" s="45"/>
      <c r="H588" s="45"/>
    </row>
    <row r="589" spans="1:8" ht="12.75">
      <c r="A589" s="61"/>
      <c r="B589" s="61"/>
      <c r="C589" s="61"/>
      <c r="D589" s="44"/>
      <c r="E589" s="45"/>
      <c r="F589" s="45"/>
      <c r="G589" s="45"/>
      <c r="H589" s="45"/>
    </row>
    <row r="590" spans="1:8" ht="12.75">
      <c r="A590" s="61"/>
      <c r="B590" s="61"/>
      <c r="C590" s="61"/>
      <c r="D590" s="44"/>
      <c r="E590" s="45"/>
      <c r="F590" s="45"/>
      <c r="G590" s="45"/>
      <c r="H590" s="45"/>
    </row>
    <row r="591" spans="1:8" ht="12.75">
      <c r="A591" s="61"/>
      <c r="B591" s="61"/>
      <c r="C591" s="61"/>
      <c r="D591" s="44"/>
      <c r="E591" s="45"/>
      <c r="F591" s="45"/>
      <c r="G591" s="45"/>
      <c r="H591" s="45"/>
    </row>
    <row r="592" spans="1:8" ht="12.75">
      <c r="A592" s="61"/>
      <c r="B592" s="61"/>
      <c r="C592" s="61"/>
      <c r="D592" s="44"/>
      <c r="E592" s="45"/>
      <c r="F592" s="45"/>
      <c r="G592" s="45"/>
      <c r="H592" s="45"/>
    </row>
    <row r="593" spans="1:8" ht="12.75">
      <c r="A593" s="61"/>
      <c r="B593" s="61"/>
      <c r="C593" s="61"/>
      <c r="D593" s="44"/>
      <c r="E593" s="45"/>
      <c r="F593" s="45"/>
      <c r="G593" s="45"/>
      <c r="H593" s="45"/>
    </row>
    <row r="594" spans="1:8" ht="12.75">
      <c r="A594" s="61"/>
      <c r="B594" s="61"/>
      <c r="C594" s="61"/>
      <c r="D594" s="44"/>
      <c r="E594" s="45"/>
      <c r="F594" s="45"/>
      <c r="G594" s="45"/>
      <c r="H594" s="45"/>
    </row>
    <row r="595" spans="1:8" ht="12.75">
      <c r="A595" s="61"/>
      <c r="B595" s="61"/>
      <c r="C595" s="61"/>
      <c r="D595" s="44"/>
      <c r="E595" s="45"/>
      <c r="F595" s="45"/>
      <c r="G595" s="45"/>
      <c r="H595" s="45"/>
    </row>
    <row r="596" spans="1:8" ht="12.75">
      <c r="A596" s="61"/>
      <c r="B596" s="61"/>
      <c r="C596" s="61"/>
      <c r="D596" s="44"/>
      <c r="E596" s="45"/>
      <c r="F596" s="45"/>
      <c r="G596" s="45"/>
      <c r="H596" s="45"/>
    </row>
    <row r="597" spans="1:8" ht="12.75">
      <c r="A597" s="61"/>
      <c r="B597" s="61"/>
      <c r="C597" s="61"/>
      <c r="D597" s="44"/>
      <c r="E597" s="45"/>
      <c r="F597" s="45"/>
      <c r="G597" s="45"/>
      <c r="H597" s="45"/>
    </row>
    <row r="598" spans="1:8" ht="12.75">
      <c r="A598" s="61"/>
      <c r="B598" s="61"/>
      <c r="C598" s="61"/>
      <c r="D598" s="44"/>
      <c r="E598" s="45"/>
      <c r="F598" s="45"/>
      <c r="G598" s="45"/>
      <c r="H598" s="45"/>
    </row>
    <row r="599" spans="1:8" ht="12.75">
      <c r="A599" s="61"/>
      <c r="B599" s="61"/>
      <c r="C599" s="61"/>
      <c r="D599" s="44"/>
      <c r="E599" s="45"/>
      <c r="F599" s="45"/>
      <c r="G599" s="45"/>
      <c r="H599" s="45"/>
    </row>
    <row r="600" spans="1:8" ht="12.75">
      <c r="A600" s="61"/>
      <c r="B600" s="61"/>
      <c r="C600" s="61"/>
      <c r="D600" s="44"/>
      <c r="E600" s="45"/>
      <c r="F600" s="45"/>
      <c r="G600" s="45"/>
      <c r="H600" s="45"/>
    </row>
    <row r="601" spans="1:8" ht="12.75">
      <c r="A601" s="61"/>
      <c r="B601" s="61"/>
      <c r="C601" s="61"/>
      <c r="D601" s="44"/>
      <c r="E601" s="45"/>
      <c r="F601" s="45"/>
      <c r="G601" s="45"/>
      <c r="H601" s="45"/>
    </row>
    <row r="602" spans="1:8" ht="12.75">
      <c r="A602" s="61"/>
      <c r="B602" s="61"/>
      <c r="C602" s="61"/>
      <c r="D602" s="44"/>
      <c r="E602" s="45"/>
      <c r="F602" s="45"/>
      <c r="G602" s="45"/>
      <c r="H602" s="45"/>
    </row>
    <row r="603" spans="1:8" ht="12.75">
      <c r="A603" s="61"/>
      <c r="B603" s="61"/>
      <c r="C603" s="61"/>
      <c r="D603" s="44"/>
      <c r="E603" s="45"/>
      <c r="F603" s="45"/>
      <c r="G603" s="45"/>
      <c r="H603" s="45"/>
    </row>
    <row r="604" spans="1:8" ht="12.75">
      <c r="A604" s="61"/>
      <c r="B604" s="61"/>
      <c r="C604" s="61"/>
      <c r="D604" s="44"/>
      <c r="E604" s="45"/>
      <c r="F604" s="45"/>
      <c r="G604" s="45"/>
      <c r="H604" s="45"/>
    </row>
    <row r="605" spans="1:8" ht="12.75">
      <c r="A605" s="61"/>
      <c r="B605" s="61"/>
      <c r="C605" s="61"/>
      <c r="D605" s="44"/>
      <c r="E605" s="45"/>
      <c r="F605" s="45"/>
      <c r="G605" s="45"/>
      <c r="H605" s="45"/>
    </row>
    <row r="606" spans="1:8" ht="12.75">
      <c r="A606" s="61"/>
      <c r="B606" s="61"/>
      <c r="C606" s="61"/>
      <c r="D606" s="44"/>
      <c r="E606" s="45"/>
      <c r="F606" s="45"/>
      <c r="G606" s="45"/>
      <c r="H606" s="45"/>
    </row>
    <row r="607" spans="1:8" ht="12.75">
      <c r="A607" s="61"/>
      <c r="B607" s="61"/>
      <c r="C607" s="61"/>
      <c r="D607" s="44"/>
      <c r="E607" s="45"/>
      <c r="F607" s="45"/>
      <c r="G607" s="45"/>
      <c r="H607" s="45"/>
    </row>
    <row r="608" spans="1:8" ht="12.75">
      <c r="A608" s="61"/>
      <c r="B608" s="61"/>
      <c r="C608" s="61"/>
      <c r="D608" s="44"/>
      <c r="E608" s="45"/>
      <c r="F608" s="45"/>
      <c r="G608" s="45"/>
      <c r="H608" s="45"/>
    </row>
    <row r="609" spans="1:8" ht="12.75">
      <c r="A609" s="61"/>
      <c r="B609" s="61"/>
      <c r="C609" s="61"/>
      <c r="D609" s="44"/>
      <c r="E609" s="45"/>
      <c r="F609" s="45"/>
      <c r="G609" s="45"/>
      <c r="H609" s="45"/>
    </row>
    <row r="610" spans="1:8" ht="12.75">
      <c r="A610" s="61"/>
      <c r="B610" s="61"/>
      <c r="C610" s="61"/>
      <c r="D610" s="44"/>
      <c r="E610" s="45"/>
      <c r="F610" s="45"/>
      <c r="G610" s="45"/>
      <c r="H610" s="45"/>
    </row>
    <row r="611" spans="1:8" ht="12.75">
      <c r="A611" s="61"/>
      <c r="B611" s="61"/>
      <c r="C611" s="61"/>
      <c r="D611" s="44"/>
      <c r="E611" s="45"/>
      <c r="F611" s="45"/>
      <c r="G611" s="45"/>
      <c r="H611" s="45"/>
    </row>
    <row r="612" spans="1:8" ht="12.75">
      <c r="A612" s="61"/>
      <c r="B612" s="61"/>
      <c r="C612" s="61"/>
      <c r="D612" s="44"/>
      <c r="E612" s="45"/>
      <c r="F612" s="45"/>
      <c r="G612" s="45"/>
      <c r="H612" s="45"/>
    </row>
    <row r="613" spans="1:8" ht="12.75">
      <c r="A613" s="61"/>
      <c r="B613" s="61"/>
      <c r="C613" s="61"/>
      <c r="D613" s="44"/>
      <c r="E613" s="45"/>
      <c r="F613" s="45"/>
      <c r="G613" s="45"/>
      <c r="H613" s="45"/>
    </row>
    <row r="614" spans="1:8" ht="12.75">
      <c r="A614" s="61"/>
      <c r="B614" s="61"/>
      <c r="C614" s="61"/>
      <c r="D614" s="44"/>
      <c r="E614" s="45"/>
      <c r="F614" s="45"/>
      <c r="G614" s="45"/>
      <c r="H614" s="45"/>
    </row>
    <row r="615" spans="1:8" ht="12.75">
      <c r="A615" s="61"/>
      <c r="B615" s="61"/>
      <c r="C615" s="61"/>
      <c r="D615" s="44"/>
      <c r="E615" s="45"/>
      <c r="F615" s="45"/>
      <c r="G615" s="45"/>
      <c r="H615" s="45"/>
    </row>
    <row r="616" spans="1:8" ht="12.75">
      <c r="A616" s="61"/>
      <c r="B616" s="61"/>
      <c r="C616" s="61"/>
      <c r="D616" s="44"/>
      <c r="E616" s="45"/>
      <c r="F616" s="45"/>
      <c r="G616" s="45"/>
      <c r="H616" s="45"/>
    </row>
    <row r="617" spans="1:8" ht="12.75">
      <c r="A617" s="61"/>
      <c r="B617" s="61"/>
      <c r="C617" s="61"/>
      <c r="D617" s="44"/>
      <c r="E617" s="45"/>
      <c r="F617" s="45"/>
      <c r="G617" s="45"/>
      <c r="H617" s="45"/>
    </row>
    <row r="618" spans="1:8" ht="12.75">
      <c r="A618" s="61"/>
      <c r="B618" s="61"/>
      <c r="C618" s="61"/>
      <c r="D618" s="44"/>
      <c r="E618" s="45"/>
      <c r="F618" s="45"/>
      <c r="G618" s="45"/>
      <c r="H618" s="45"/>
    </row>
    <row r="619" spans="1:8" ht="12.75">
      <c r="A619" s="61"/>
      <c r="B619" s="61"/>
      <c r="C619" s="61"/>
      <c r="D619" s="44"/>
      <c r="E619" s="45"/>
      <c r="F619" s="45"/>
      <c r="G619" s="45"/>
      <c r="H619" s="45"/>
    </row>
    <row r="620" spans="1:8" ht="12.75">
      <c r="A620" s="61"/>
      <c r="B620" s="61"/>
      <c r="C620" s="61"/>
      <c r="D620" s="44"/>
      <c r="E620" s="45"/>
      <c r="F620" s="45"/>
      <c r="G620" s="45"/>
      <c r="H620" s="45"/>
    </row>
    <row r="621" spans="1:8" ht="12.75">
      <c r="A621" s="61"/>
      <c r="B621" s="61"/>
      <c r="C621" s="61"/>
      <c r="D621" s="44"/>
      <c r="E621" s="45"/>
      <c r="F621" s="45"/>
      <c r="G621" s="45"/>
      <c r="H621" s="45"/>
    </row>
    <row r="622" spans="1:8" ht="12.75">
      <c r="A622" s="61"/>
      <c r="B622" s="61"/>
      <c r="C622" s="61"/>
      <c r="D622" s="44"/>
      <c r="E622" s="45"/>
      <c r="F622" s="45"/>
      <c r="G622" s="45"/>
      <c r="H622" s="45"/>
    </row>
    <row r="623" spans="1:8" ht="12.75">
      <c r="A623" s="61"/>
      <c r="B623" s="61"/>
      <c r="C623" s="61"/>
      <c r="D623" s="44"/>
      <c r="E623" s="45"/>
      <c r="F623" s="45"/>
      <c r="G623" s="45"/>
      <c r="H623" s="45"/>
    </row>
    <row r="624" spans="1:8" ht="12.75">
      <c r="A624" s="61"/>
      <c r="B624" s="61"/>
      <c r="C624" s="61"/>
      <c r="D624" s="44"/>
      <c r="E624" s="45"/>
      <c r="F624" s="45"/>
      <c r="G624" s="45"/>
      <c r="H624" s="45"/>
    </row>
    <row r="625" spans="1:8" ht="12.75">
      <c r="A625" s="61"/>
      <c r="B625" s="61"/>
      <c r="C625" s="61"/>
      <c r="D625" s="44"/>
      <c r="E625" s="45"/>
      <c r="F625" s="45"/>
      <c r="G625" s="45"/>
      <c r="H625" s="45"/>
    </row>
    <row r="626" spans="1:8" ht="12.75">
      <c r="A626" s="61"/>
      <c r="B626" s="61"/>
      <c r="C626" s="61"/>
      <c r="D626" s="44"/>
      <c r="E626" s="45"/>
      <c r="F626" s="45"/>
      <c r="G626" s="45"/>
      <c r="H626" s="45"/>
    </row>
    <row r="627" spans="1:8" ht="12.75">
      <c r="A627" s="61"/>
      <c r="B627" s="61"/>
      <c r="C627" s="61"/>
      <c r="D627" s="44"/>
      <c r="E627" s="45"/>
      <c r="F627" s="45"/>
      <c r="G627" s="45"/>
      <c r="H627" s="45"/>
    </row>
    <row r="628" spans="1:8" ht="12.75">
      <c r="A628" s="61"/>
      <c r="B628" s="61"/>
      <c r="C628" s="61"/>
      <c r="D628" s="44"/>
      <c r="E628" s="45"/>
      <c r="F628" s="45"/>
      <c r="G628" s="45"/>
      <c r="H628" s="45"/>
    </row>
    <row r="629" spans="1:8" ht="12.75">
      <c r="A629" s="61"/>
      <c r="B629" s="61"/>
      <c r="C629" s="61"/>
      <c r="D629" s="44"/>
      <c r="E629" s="45"/>
      <c r="F629" s="45"/>
      <c r="G629" s="45"/>
      <c r="H629" s="45"/>
    </row>
    <row r="630" spans="1:8" ht="12.75">
      <c r="A630" s="61"/>
      <c r="B630" s="61"/>
      <c r="C630" s="61"/>
      <c r="D630" s="44"/>
      <c r="E630" s="45"/>
      <c r="F630" s="45"/>
      <c r="G630" s="45"/>
      <c r="H630" s="45"/>
    </row>
    <row r="631" spans="1:8" ht="12.75">
      <c r="A631" s="61"/>
      <c r="B631" s="61"/>
      <c r="C631" s="61"/>
      <c r="D631" s="44"/>
      <c r="E631" s="45"/>
      <c r="F631" s="45"/>
      <c r="G631" s="45"/>
      <c r="H631" s="45"/>
    </row>
    <row r="632" spans="1:8" ht="12.75">
      <c r="A632" s="61"/>
      <c r="B632" s="61"/>
      <c r="C632" s="61"/>
      <c r="D632" s="44"/>
      <c r="E632" s="45"/>
      <c r="F632" s="45"/>
      <c r="G632" s="45"/>
      <c r="H632" s="45"/>
    </row>
    <row r="633" spans="1:8" ht="12.75">
      <c r="A633" s="61"/>
      <c r="B633" s="61"/>
      <c r="C633" s="61"/>
      <c r="D633" s="44"/>
      <c r="E633" s="45"/>
      <c r="F633" s="45"/>
      <c r="G633" s="45"/>
      <c r="H633" s="45"/>
    </row>
    <row r="634" spans="1:8" ht="12.75">
      <c r="A634" s="61"/>
      <c r="B634" s="61"/>
      <c r="C634" s="61"/>
      <c r="D634" s="44"/>
      <c r="E634" s="45"/>
      <c r="F634" s="45"/>
      <c r="G634" s="45"/>
      <c r="H634" s="45"/>
    </row>
    <row r="635" spans="1:8" ht="12.75">
      <c r="A635" s="61"/>
      <c r="B635" s="61"/>
      <c r="C635" s="61"/>
      <c r="D635" s="44"/>
      <c r="E635" s="45"/>
      <c r="F635" s="45"/>
      <c r="G635" s="45"/>
      <c r="H635" s="45"/>
    </row>
    <row r="636" spans="1:8" ht="12.75">
      <c r="A636" s="61"/>
      <c r="B636" s="61"/>
      <c r="C636" s="61"/>
      <c r="D636" s="44"/>
      <c r="E636" s="45"/>
      <c r="F636" s="45"/>
      <c r="G636" s="45"/>
      <c r="H636" s="45"/>
    </row>
    <row r="637" spans="1:8" ht="12.75">
      <c r="A637" s="61"/>
      <c r="B637" s="61"/>
      <c r="C637" s="61"/>
      <c r="D637" s="44"/>
      <c r="E637" s="45"/>
      <c r="F637" s="45"/>
      <c r="G637" s="45"/>
      <c r="H637" s="45"/>
    </row>
    <row r="638" spans="1:8" ht="12.75">
      <c r="A638" s="61"/>
      <c r="B638" s="61"/>
      <c r="C638" s="61"/>
      <c r="D638" s="44"/>
      <c r="E638" s="45"/>
      <c r="F638" s="45"/>
      <c r="G638" s="45"/>
      <c r="H638" s="45"/>
    </row>
    <row r="639" spans="1:8" ht="12.75">
      <c r="A639" s="61"/>
      <c r="B639" s="61"/>
      <c r="C639" s="61"/>
      <c r="D639" s="44"/>
      <c r="E639" s="45"/>
      <c r="F639" s="45"/>
      <c r="G639" s="45"/>
      <c r="H639" s="45"/>
    </row>
    <row r="640" spans="1:8" ht="12.75">
      <c r="A640" s="61"/>
      <c r="B640" s="61"/>
      <c r="C640" s="61"/>
      <c r="D640" s="44"/>
      <c r="E640" s="45"/>
      <c r="F640" s="45"/>
      <c r="G640" s="45"/>
      <c r="H640" s="45"/>
    </row>
    <row r="641" spans="1:8" ht="12.75">
      <c r="A641" s="61"/>
      <c r="B641" s="61"/>
      <c r="C641" s="61"/>
      <c r="D641" s="44"/>
      <c r="E641" s="45"/>
      <c r="F641" s="45"/>
      <c r="G641" s="45"/>
      <c r="H641" s="45"/>
    </row>
    <row r="642" spans="1:8" ht="12.75">
      <c r="A642" s="61"/>
      <c r="B642" s="61"/>
      <c r="C642" s="61"/>
      <c r="D642" s="44"/>
      <c r="E642" s="45"/>
      <c r="F642" s="45"/>
      <c r="G642" s="45"/>
      <c r="H642" s="45"/>
    </row>
    <row r="643" spans="1:8" ht="12.75">
      <c r="A643" s="61"/>
      <c r="B643" s="61"/>
      <c r="C643" s="61"/>
      <c r="D643" s="44"/>
      <c r="E643" s="45"/>
      <c r="F643" s="45"/>
      <c r="G643" s="45"/>
      <c r="H643" s="45"/>
    </row>
    <row r="644" spans="1:8" ht="12.75">
      <c r="A644" s="61"/>
      <c r="B644" s="61"/>
      <c r="C644" s="61"/>
      <c r="D644" s="44"/>
      <c r="E644" s="45"/>
      <c r="F644" s="45"/>
      <c r="G644" s="45"/>
      <c r="H644" s="45"/>
    </row>
    <row r="645" spans="1:8" ht="12.75">
      <c r="A645" s="61"/>
      <c r="B645" s="61"/>
      <c r="C645" s="61"/>
      <c r="D645" s="44"/>
      <c r="E645" s="45"/>
      <c r="F645" s="45"/>
      <c r="G645" s="45"/>
      <c r="H645" s="45"/>
    </row>
    <row r="646" spans="1:8" ht="12.75">
      <c r="A646" s="61"/>
      <c r="B646" s="61"/>
      <c r="C646" s="61"/>
      <c r="D646" s="44"/>
      <c r="E646" s="45"/>
      <c r="F646" s="45"/>
      <c r="G646" s="45"/>
      <c r="H646" s="45"/>
    </row>
    <row r="647" spans="1:8" ht="12.75">
      <c r="A647" s="61"/>
      <c r="B647" s="61"/>
      <c r="C647" s="61"/>
      <c r="D647" s="44"/>
      <c r="E647" s="45"/>
      <c r="F647" s="45"/>
      <c r="G647" s="45"/>
      <c r="H647" s="45"/>
    </row>
    <row r="648" spans="1:8" ht="12.75">
      <c r="A648" s="61"/>
      <c r="B648" s="61"/>
      <c r="C648" s="61"/>
      <c r="D648" s="44"/>
      <c r="E648" s="45"/>
      <c r="F648" s="45"/>
      <c r="G648" s="45"/>
      <c r="H648" s="45"/>
    </row>
    <row r="649" spans="1:8" ht="12.75">
      <c r="A649" s="61"/>
      <c r="B649" s="61"/>
      <c r="C649" s="61"/>
      <c r="D649" s="44"/>
      <c r="E649" s="45"/>
      <c r="F649" s="45"/>
      <c r="G649" s="45"/>
      <c r="H649" s="45"/>
    </row>
    <row r="650" spans="1:8" ht="12.75">
      <c r="A650" s="61"/>
      <c r="B650" s="61"/>
      <c r="C650" s="61"/>
      <c r="D650" s="44"/>
      <c r="E650" s="45"/>
      <c r="F650" s="45"/>
      <c r="G650" s="45"/>
      <c r="H650" s="45"/>
    </row>
    <row r="651" spans="1:8" ht="12.75">
      <c r="A651" s="61"/>
      <c r="B651" s="61"/>
      <c r="C651" s="61"/>
      <c r="D651" s="44"/>
      <c r="E651" s="45"/>
      <c r="F651" s="45"/>
      <c r="G651" s="45"/>
      <c r="H651" s="45"/>
    </row>
    <row r="652" spans="1:8" ht="12.75">
      <c r="A652" s="61"/>
      <c r="B652" s="61"/>
      <c r="C652" s="61"/>
      <c r="D652" s="44"/>
      <c r="E652" s="45"/>
      <c r="F652" s="45"/>
      <c r="G652" s="45"/>
      <c r="H652" s="45"/>
    </row>
    <row r="653" spans="1:8" ht="12.75">
      <c r="A653" s="61"/>
      <c r="B653" s="61"/>
      <c r="C653" s="61"/>
      <c r="D653" s="44"/>
      <c r="E653" s="45"/>
      <c r="F653" s="45"/>
      <c r="G653" s="45"/>
      <c r="H653" s="45"/>
    </row>
    <row r="654" spans="1:8" ht="12.75">
      <c r="A654" s="61"/>
      <c r="B654" s="61"/>
      <c r="C654" s="61"/>
      <c r="D654" s="44"/>
      <c r="E654" s="45"/>
      <c r="F654" s="45"/>
      <c r="G654" s="45"/>
      <c r="H654" s="45"/>
    </row>
    <row r="655" spans="1:8" ht="12.75">
      <c r="A655" s="61"/>
      <c r="B655" s="61"/>
      <c r="C655" s="61"/>
      <c r="D655" s="44"/>
      <c r="E655" s="45"/>
      <c r="F655" s="45"/>
      <c r="G655" s="45"/>
      <c r="H655" s="45"/>
    </row>
    <row r="656" spans="1:8" ht="12.75">
      <c r="A656" s="61"/>
      <c r="B656" s="61"/>
      <c r="C656" s="61"/>
      <c r="D656" s="44"/>
      <c r="E656" s="45"/>
      <c r="F656" s="45"/>
      <c r="G656" s="45"/>
      <c r="H656" s="45"/>
    </row>
    <row r="657" spans="1:8" ht="12.75">
      <c r="A657" s="61"/>
      <c r="B657" s="61"/>
      <c r="C657" s="61"/>
      <c r="D657" s="44"/>
      <c r="E657" s="45"/>
      <c r="F657" s="45"/>
      <c r="G657" s="45"/>
      <c r="H657" s="45"/>
    </row>
    <row r="658" spans="1:8" ht="12.75">
      <c r="A658" s="61"/>
      <c r="B658" s="61"/>
      <c r="C658" s="61"/>
      <c r="D658" s="44"/>
      <c r="E658" s="45"/>
      <c r="F658" s="45"/>
      <c r="G658" s="45"/>
      <c r="H658" s="45"/>
    </row>
    <row r="659" spans="1:8" ht="12.75">
      <c r="A659" s="61"/>
      <c r="B659" s="61"/>
      <c r="C659" s="61"/>
      <c r="D659" s="44"/>
      <c r="E659" s="45"/>
      <c r="F659" s="45"/>
      <c r="G659" s="45"/>
      <c r="H659" s="45"/>
    </row>
    <row r="660" spans="1:8" ht="12.75">
      <c r="A660" s="61"/>
      <c r="B660" s="61"/>
      <c r="C660" s="61"/>
      <c r="D660" s="44"/>
      <c r="E660" s="45"/>
      <c r="F660" s="45"/>
      <c r="G660" s="45"/>
      <c r="H660" s="45"/>
    </row>
    <row r="661" spans="1:8" ht="12.75">
      <c r="A661" s="61"/>
      <c r="B661" s="61"/>
      <c r="C661" s="61"/>
      <c r="D661" s="44"/>
      <c r="E661" s="45"/>
      <c r="F661" s="45"/>
      <c r="G661" s="45"/>
      <c r="H661" s="45"/>
    </row>
    <row r="662" spans="1:8" ht="12.75">
      <c r="A662" s="61"/>
      <c r="B662" s="61"/>
      <c r="C662" s="61"/>
      <c r="D662" s="44"/>
      <c r="E662" s="45"/>
      <c r="F662" s="45"/>
      <c r="G662" s="45"/>
      <c r="H662" s="45"/>
    </row>
    <row r="663" spans="1:8" ht="12.75">
      <c r="A663" s="61"/>
      <c r="B663" s="61"/>
      <c r="C663" s="61"/>
      <c r="D663" s="44"/>
      <c r="E663" s="45"/>
      <c r="F663" s="45"/>
      <c r="G663" s="45"/>
      <c r="H663" s="45"/>
    </row>
    <row r="664" spans="1:8" ht="12.75">
      <c r="A664" s="61"/>
      <c r="B664" s="61"/>
      <c r="C664" s="61"/>
      <c r="D664" s="44"/>
      <c r="E664" s="45"/>
      <c r="F664" s="45"/>
      <c r="G664" s="45"/>
      <c r="H664" s="45"/>
    </row>
    <row r="665" spans="1:8" ht="12.75">
      <c r="A665" s="61"/>
      <c r="B665" s="61"/>
      <c r="C665" s="61"/>
      <c r="D665" s="44"/>
      <c r="E665" s="45"/>
      <c r="F665" s="45"/>
      <c r="G665" s="45"/>
      <c r="H665" s="45"/>
    </row>
    <row r="666" spans="1:8" ht="12.75">
      <c r="A666" s="61"/>
      <c r="B666" s="61"/>
      <c r="C666" s="61"/>
      <c r="D666" s="44"/>
      <c r="E666" s="45"/>
      <c r="F666" s="45"/>
      <c r="G666" s="45"/>
      <c r="H666" s="45"/>
    </row>
    <row r="667" spans="1:8" ht="12.75">
      <c r="A667" s="61"/>
      <c r="B667" s="61"/>
      <c r="C667" s="61"/>
      <c r="D667" s="44"/>
      <c r="E667" s="45"/>
      <c r="F667" s="45"/>
      <c r="G667" s="45"/>
      <c r="H667" s="45"/>
    </row>
    <row r="668" spans="1:8" ht="12.75">
      <c r="A668" s="61"/>
      <c r="B668" s="61"/>
      <c r="C668" s="61"/>
      <c r="D668" s="44"/>
      <c r="E668" s="45"/>
      <c r="F668" s="45"/>
      <c r="G668" s="45"/>
      <c r="H668" s="45"/>
    </row>
    <row r="669" spans="1:8" ht="12.75">
      <c r="A669" s="61"/>
      <c r="B669" s="61"/>
      <c r="C669" s="61"/>
      <c r="D669" s="44"/>
      <c r="E669" s="45"/>
      <c r="F669" s="45"/>
      <c r="G669" s="45"/>
      <c r="H669" s="45"/>
    </row>
    <row r="670" spans="1:8" ht="12.75">
      <c r="A670" s="61"/>
      <c r="B670" s="61"/>
      <c r="C670" s="61"/>
      <c r="D670" s="44"/>
      <c r="E670" s="45"/>
      <c r="F670" s="45"/>
      <c r="G670" s="45"/>
      <c r="H670" s="45"/>
    </row>
    <row r="671" spans="1:8" ht="12.75">
      <c r="A671" s="61"/>
      <c r="B671" s="61"/>
      <c r="C671" s="61"/>
      <c r="D671" s="44"/>
      <c r="E671" s="45"/>
      <c r="F671" s="45"/>
      <c r="G671" s="45"/>
      <c r="H671" s="45"/>
    </row>
    <row r="672" spans="1:8" ht="12.75">
      <c r="A672" s="61"/>
      <c r="B672" s="61"/>
      <c r="C672" s="61"/>
      <c r="D672" s="44"/>
      <c r="E672" s="45"/>
      <c r="F672" s="45"/>
      <c r="G672" s="45"/>
      <c r="H672" s="45"/>
    </row>
    <row r="673" spans="1:8" ht="12.75">
      <c r="A673" s="61"/>
      <c r="B673" s="61"/>
      <c r="C673" s="61"/>
      <c r="D673" s="44"/>
      <c r="E673" s="45"/>
      <c r="F673" s="45"/>
      <c r="G673" s="45"/>
      <c r="H673" s="45"/>
    </row>
    <row r="674" spans="1:8" ht="12.75">
      <c r="A674" s="61"/>
      <c r="B674" s="61"/>
      <c r="C674" s="61"/>
      <c r="D674" s="44"/>
      <c r="E674" s="45"/>
      <c r="F674" s="45"/>
      <c r="G674" s="45"/>
      <c r="H674" s="45"/>
    </row>
    <row r="675" spans="1:8" ht="12.75">
      <c r="A675" s="61"/>
      <c r="B675" s="61"/>
      <c r="C675" s="61"/>
      <c r="D675" s="44"/>
      <c r="E675" s="45"/>
      <c r="F675" s="45"/>
      <c r="G675" s="45"/>
      <c r="H675" s="45"/>
    </row>
    <row r="676" spans="1:8" ht="12.75">
      <c r="A676" s="61"/>
      <c r="B676" s="61"/>
      <c r="C676" s="61"/>
      <c r="D676" s="44"/>
      <c r="E676" s="45"/>
      <c r="F676" s="45"/>
      <c r="G676" s="45"/>
      <c r="H676" s="45"/>
    </row>
    <row r="677" spans="1:8" ht="12.75">
      <c r="A677" s="61"/>
      <c r="B677" s="61"/>
      <c r="C677" s="61"/>
      <c r="D677" s="44"/>
      <c r="E677" s="45"/>
      <c r="F677" s="45"/>
      <c r="G677" s="45"/>
      <c r="H677" s="45"/>
    </row>
    <row r="678" spans="1:8" ht="12.75">
      <c r="A678" s="61"/>
      <c r="B678" s="61"/>
      <c r="C678" s="61"/>
      <c r="D678" s="44"/>
      <c r="E678" s="45"/>
      <c r="F678" s="45"/>
      <c r="G678" s="45"/>
      <c r="H678" s="45"/>
    </row>
    <row r="679" spans="1:8" ht="12.75">
      <c r="A679" s="61"/>
      <c r="B679" s="61"/>
      <c r="C679" s="61"/>
      <c r="D679" s="44"/>
      <c r="E679" s="45"/>
      <c r="F679" s="45"/>
      <c r="G679" s="45"/>
      <c r="H679" s="45"/>
    </row>
    <row r="680" spans="1:8" ht="12.75">
      <c r="A680" s="61"/>
      <c r="B680" s="61"/>
      <c r="C680" s="61"/>
      <c r="D680" s="44"/>
      <c r="E680" s="45"/>
      <c r="F680" s="45"/>
      <c r="G680" s="45"/>
      <c r="H680" s="45"/>
    </row>
    <row r="681" spans="1:8" ht="12.75">
      <c r="A681" s="61"/>
      <c r="B681" s="61"/>
      <c r="C681" s="61"/>
      <c r="D681" s="44"/>
      <c r="E681" s="45"/>
      <c r="F681" s="45"/>
      <c r="G681" s="45"/>
      <c r="H681" s="45"/>
    </row>
    <row r="682" spans="1:8" ht="12.75">
      <c r="A682" s="61"/>
      <c r="B682" s="61"/>
      <c r="C682" s="61"/>
      <c r="D682" s="44"/>
      <c r="E682" s="45"/>
      <c r="F682" s="45"/>
      <c r="G682" s="45"/>
      <c r="H682" s="45"/>
    </row>
    <row r="683" spans="1:8" ht="12.75">
      <c r="A683" s="61"/>
      <c r="B683" s="61"/>
      <c r="C683" s="61"/>
      <c r="D683" s="44"/>
      <c r="E683" s="45"/>
      <c r="F683" s="45"/>
      <c r="G683" s="45"/>
      <c r="H683" s="45"/>
    </row>
    <row r="684" spans="1:8" ht="12.75">
      <c r="A684" s="61"/>
      <c r="B684" s="61"/>
      <c r="C684" s="61"/>
      <c r="D684" s="44"/>
      <c r="E684" s="45"/>
      <c r="F684" s="45"/>
      <c r="G684" s="45"/>
      <c r="H684" s="45"/>
    </row>
    <row r="685" spans="1:8" ht="12.75">
      <c r="A685" s="61"/>
      <c r="B685" s="61"/>
      <c r="C685" s="61"/>
      <c r="D685" s="44"/>
      <c r="E685" s="45"/>
      <c r="F685" s="45"/>
      <c r="G685" s="45"/>
      <c r="H685" s="45"/>
    </row>
    <row r="686" spans="1:8" ht="12.75">
      <c r="A686" s="61"/>
      <c r="B686" s="61"/>
      <c r="C686" s="61"/>
      <c r="D686" s="44"/>
      <c r="E686" s="45"/>
      <c r="F686" s="45"/>
      <c r="G686" s="45"/>
      <c r="H686" s="45"/>
    </row>
    <row r="687" spans="1:8" ht="12.75">
      <c r="A687" s="61"/>
      <c r="B687" s="61"/>
      <c r="C687" s="61"/>
      <c r="D687" s="44"/>
      <c r="E687" s="45"/>
      <c r="F687" s="45"/>
      <c r="G687" s="45"/>
      <c r="H687" s="45"/>
    </row>
    <row r="688" spans="1:8" ht="12.75">
      <c r="A688" s="61"/>
      <c r="B688" s="61"/>
      <c r="C688" s="61"/>
      <c r="D688" s="44"/>
      <c r="E688" s="45"/>
      <c r="F688" s="45"/>
      <c r="G688" s="45"/>
      <c r="H688" s="45"/>
    </row>
    <row r="689" spans="1:8" ht="12.75">
      <c r="A689" s="61"/>
      <c r="B689" s="61"/>
      <c r="C689" s="61"/>
      <c r="D689" s="44"/>
      <c r="E689" s="45"/>
      <c r="F689" s="45"/>
      <c r="G689" s="45"/>
      <c r="H689" s="45"/>
    </row>
    <row r="690" spans="1:8" ht="12.75">
      <c r="A690" s="61"/>
      <c r="B690" s="61"/>
      <c r="C690" s="61"/>
      <c r="D690" s="44"/>
      <c r="E690" s="45"/>
      <c r="F690" s="45"/>
      <c r="G690" s="45"/>
      <c r="H690" s="45"/>
    </row>
    <row r="691" spans="1:8" ht="12.75">
      <c r="A691" s="61"/>
      <c r="B691" s="61"/>
      <c r="C691" s="61"/>
      <c r="D691" s="44"/>
      <c r="E691" s="45"/>
      <c r="F691" s="45"/>
      <c r="G691" s="45"/>
      <c r="H691" s="45"/>
    </row>
    <row r="692" spans="1:8" ht="12.75">
      <c r="A692" s="61"/>
      <c r="B692" s="61"/>
      <c r="C692" s="61"/>
      <c r="D692" s="44"/>
      <c r="E692" s="45"/>
      <c r="F692" s="45"/>
      <c r="G692" s="45"/>
      <c r="H692" s="45"/>
    </row>
    <row r="693" spans="1:8" ht="12.75">
      <c r="A693" s="61"/>
      <c r="B693" s="61"/>
      <c r="C693" s="61"/>
      <c r="D693" s="44"/>
      <c r="E693" s="45"/>
      <c r="F693" s="45"/>
      <c r="G693" s="45"/>
      <c r="H693" s="45"/>
    </row>
    <row r="694" spans="1:8" ht="12.75">
      <c r="A694" s="61"/>
      <c r="B694" s="61"/>
      <c r="C694" s="61"/>
      <c r="D694" s="44"/>
      <c r="E694" s="45"/>
      <c r="F694" s="45"/>
      <c r="G694" s="45"/>
      <c r="H694" s="45"/>
    </row>
    <row r="695" spans="1:8" ht="12.75">
      <c r="A695" s="61"/>
      <c r="B695" s="61"/>
      <c r="C695" s="61"/>
      <c r="D695" s="44"/>
      <c r="E695" s="45"/>
      <c r="F695" s="45"/>
      <c r="G695" s="45"/>
      <c r="H695" s="45"/>
    </row>
    <row r="696" spans="1:8" ht="12.75">
      <c r="A696" s="61"/>
      <c r="B696" s="61"/>
      <c r="C696" s="61"/>
      <c r="D696" s="44"/>
      <c r="E696" s="45"/>
      <c r="F696" s="45"/>
      <c r="G696" s="45"/>
      <c r="H696" s="45"/>
    </row>
    <row r="697" spans="1:8" ht="12.75">
      <c r="A697" s="61"/>
      <c r="B697" s="61"/>
      <c r="C697" s="61"/>
      <c r="D697" s="61"/>
      <c r="E697" s="45"/>
      <c r="F697" s="45"/>
      <c r="G697" s="45"/>
      <c r="H697" s="45"/>
    </row>
    <row r="698" spans="1:8" ht="12.75">
      <c r="A698" s="61"/>
      <c r="B698" s="61"/>
      <c r="C698" s="61"/>
      <c r="D698" s="61"/>
      <c r="E698" s="45"/>
      <c r="F698" s="45"/>
      <c r="G698" s="45"/>
      <c r="H698" s="45"/>
    </row>
    <row r="699" spans="1:8" ht="12.75">
      <c r="A699" s="61"/>
      <c r="B699" s="61"/>
      <c r="C699" s="61"/>
      <c r="D699" s="61"/>
      <c r="E699" s="45"/>
      <c r="F699" s="45"/>
      <c r="G699" s="45"/>
      <c r="H699" s="45"/>
    </row>
    <row r="700" spans="1:8" ht="12.75">
      <c r="A700" s="61"/>
      <c r="B700" s="61"/>
      <c r="C700" s="61"/>
      <c r="D700" s="61"/>
      <c r="E700" s="45"/>
      <c r="F700" s="45"/>
      <c r="G700" s="45"/>
      <c r="H700" s="45"/>
    </row>
    <row r="701" spans="1:8" ht="12.75">
      <c r="A701" s="61"/>
      <c r="B701" s="61"/>
      <c r="C701" s="61"/>
      <c r="D701" s="61"/>
      <c r="E701" s="45"/>
      <c r="F701" s="45"/>
      <c r="G701" s="45"/>
      <c r="H701" s="45"/>
    </row>
    <row r="702" spans="1:8" ht="12.75">
      <c r="A702" s="61"/>
      <c r="B702" s="61"/>
      <c r="C702" s="61"/>
      <c r="D702" s="61"/>
      <c r="E702" s="45"/>
      <c r="F702" s="45"/>
      <c r="G702" s="45"/>
      <c r="H702" s="45"/>
    </row>
    <row r="703" spans="1:8" ht="12.75">
      <c r="A703" s="61"/>
      <c r="B703" s="61"/>
      <c r="C703" s="61"/>
      <c r="D703" s="61"/>
      <c r="E703" s="45"/>
      <c r="F703" s="45"/>
      <c r="G703" s="45"/>
      <c r="H703" s="45"/>
    </row>
    <row r="704" spans="1:8" ht="12.75">
      <c r="A704" s="61"/>
      <c r="B704" s="61"/>
      <c r="C704" s="61"/>
      <c r="D704" s="61"/>
      <c r="E704" s="45"/>
      <c r="F704" s="45"/>
      <c r="G704" s="45"/>
      <c r="H704" s="45"/>
    </row>
    <row r="705" spans="1:8" ht="12.75">
      <c r="A705" s="61"/>
      <c r="B705" s="61"/>
      <c r="C705" s="61"/>
      <c r="D705" s="61"/>
      <c r="E705" s="45"/>
      <c r="F705" s="45"/>
      <c r="G705" s="45"/>
      <c r="H705" s="45"/>
    </row>
    <row r="706" spans="1:8" ht="12.75">
      <c r="A706" s="61"/>
      <c r="B706" s="61"/>
      <c r="C706" s="61"/>
      <c r="D706" s="61"/>
      <c r="E706" s="45"/>
      <c r="F706" s="45"/>
      <c r="G706" s="45"/>
      <c r="H706" s="45"/>
    </row>
    <row r="707" spans="1:8" ht="12.75">
      <c r="A707" s="61"/>
      <c r="B707" s="61"/>
      <c r="C707" s="61"/>
      <c r="D707" s="61"/>
      <c r="E707" s="45"/>
      <c r="F707" s="45"/>
      <c r="G707" s="45"/>
      <c r="H707" s="45"/>
    </row>
    <row r="708" spans="1:8" ht="12.75">
      <c r="A708" s="61"/>
      <c r="B708" s="61"/>
      <c r="C708" s="61"/>
      <c r="D708" s="61"/>
      <c r="E708" s="45"/>
      <c r="F708" s="45"/>
      <c r="G708" s="45"/>
      <c r="H708" s="45"/>
    </row>
    <row r="709" spans="1:8" ht="12.75">
      <c r="A709" s="61"/>
      <c r="B709" s="61"/>
      <c r="C709" s="61"/>
      <c r="D709" s="61"/>
      <c r="E709" s="45"/>
      <c r="F709" s="45"/>
      <c r="G709" s="45"/>
      <c r="H709" s="45"/>
    </row>
    <row r="710" spans="1:8" ht="12.75">
      <c r="A710" s="61"/>
      <c r="B710" s="61"/>
      <c r="C710" s="61"/>
      <c r="D710" s="61"/>
      <c r="E710" s="45"/>
      <c r="F710" s="45"/>
      <c r="G710" s="45"/>
      <c r="H710" s="45"/>
    </row>
    <row r="711" spans="1:8" ht="12.75">
      <c r="A711" s="61"/>
      <c r="B711" s="61"/>
      <c r="C711" s="61"/>
      <c r="D711" s="61"/>
      <c r="E711" s="45"/>
      <c r="F711" s="45"/>
      <c r="G711" s="45"/>
      <c r="H711" s="45"/>
    </row>
    <row r="712" spans="1:8" ht="12.75">
      <c r="A712" s="61"/>
      <c r="B712" s="61"/>
      <c r="C712" s="61"/>
      <c r="D712" s="61"/>
      <c r="E712" s="45"/>
      <c r="F712" s="45"/>
      <c r="G712" s="45"/>
      <c r="H712" s="45"/>
    </row>
    <row r="713" spans="1:8" ht="12.75">
      <c r="A713" s="61"/>
      <c r="B713" s="61"/>
      <c r="C713" s="61"/>
      <c r="D713" s="61"/>
      <c r="E713" s="45"/>
      <c r="F713" s="45"/>
      <c r="G713" s="45"/>
      <c r="H713" s="45"/>
    </row>
    <row r="714" spans="1:8" ht="12.75">
      <c r="A714" s="61"/>
      <c r="B714" s="61"/>
      <c r="C714" s="61"/>
      <c r="D714" s="61"/>
      <c r="E714" s="45"/>
      <c r="F714" s="45"/>
      <c r="G714" s="45"/>
      <c r="H714" s="45"/>
    </row>
    <row r="715" spans="1:8" ht="12.75">
      <c r="A715" s="61"/>
      <c r="B715" s="61"/>
      <c r="C715" s="61"/>
      <c r="D715" s="61"/>
      <c r="E715" s="45"/>
      <c r="F715" s="45"/>
      <c r="G715" s="45"/>
      <c r="H715" s="45"/>
    </row>
    <row r="716" spans="1:8" ht="12.75">
      <c r="A716" s="61"/>
      <c r="B716" s="61"/>
      <c r="C716" s="61"/>
      <c r="D716" s="61"/>
      <c r="E716" s="45"/>
      <c r="F716" s="45"/>
      <c r="G716" s="45"/>
      <c r="H716" s="45"/>
    </row>
    <row r="717" spans="1:8" ht="12.75">
      <c r="A717" s="61"/>
      <c r="B717" s="61"/>
      <c r="C717" s="61"/>
      <c r="D717" s="61"/>
      <c r="E717" s="45"/>
      <c r="F717" s="45"/>
      <c r="G717" s="45"/>
      <c r="H717" s="45"/>
    </row>
    <row r="718" spans="1:8" ht="12.75">
      <c r="A718" s="61"/>
      <c r="B718" s="61"/>
      <c r="C718" s="61"/>
      <c r="D718" s="61"/>
      <c r="E718" s="45"/>
      <c r="F718" s="45"/>
      <c r="G718" s="45"/>
      <c r="H718" s="45"/>
    </row>
    <row r="719" spans="1:8" ht="12.75">
      <c r="A719" s="61"/>
      <c r="B719" s="61"/>
      <c r="C719" s="61"/>
      <c r="D719" s="61"/>
      <c r="E719" s="45"/>
      <c r="F719" s="45"/>
      <c r="G719" s="45"/>
      <c r="H719" s="45"/>
    </row>
    <row r="720" spans="1:8" ht="12.75">
      <c r="A720" s="61"/>
      <c r="B720" s="61"/>
      <c r="C720" s="61"/>
      <c r="D720" s="61"/>
      <c r="E720" s="45"/>
      <c r="F720" s="45"/>
      <c r="G720" s="45"/>
      <c r="H720" s="45"/>
    </row>
    <row r="721" spans="1:8" ht="12.75">
      <c r="A721" s="61"/>
      <c r="B721" s="61"/>
      <c r="C721" s="61"/>
      <c r="D721" s="61"/>
      <c r="E721" s="45"/>
      <c r="F721" s="45"/>
      <c r="G721" s="45"/>
      <c r="H721" s="45"/>
    </row>
    <row r="722" spans="1:8" ht="12.75">
      <c r="A722" s="61"/>
      <c r="B722" s="61"/>
      <c r="C722" s="61"/>
      <c r="D722" s="61"/>
      <c r="E722" s="45"/>
      <c r="F722" s="45"/>
      <c r="G722" s="45"/>
      <c r="H722" s="45"/>
    </row>
    <row r="723" spans="1:8" ht="12.75">
      <c r="A723" s="61"/>
      <c r="B723" s="61"/>
      <c r="C723" s="61"/>
      <c r="D723" s="61"/>
      <c r="E723" s="45"/>
      <c r="F723" s="45"/>
      <c r="G723" s="45"/>
      <c r="H723" s="45"/>
    </row>
    <row r="724" spans="1:8" ht="12.75">
      <c r="A724" s="61"/>
      <c r="B724" s="61"/>
      <c r="C724" s="61"/>
      <c r="D724" s="61"/>
      <c r="E724" s="45"/>
      <c r="F724" s="45"/>
      <c r="G724" s="45"/>
      <c r="H724" s="45"/>
    </row>
    <row r="725" spans="1:8" ht="12.75">
      <c r="A725" s="61"/>
      <c r="B725" s="61"/>
      <c r="C725" s="61"/>
      <c r="D725" s="61"/>
      <c r="E725" s="45"/>
      <c r="F725" s="45"/>
      <c r="G725" s="45"/>
      <c r="H725" s="45"/>
    </row>
    <row r="726" spans="1:8" ht="12.75">
      <c r="A726" s="61"/>
      <c r="B726" s="61"/>
      <c r="C726" s="61"/>
      <c r="D726" s="61"/>
      <c r="E726" s="45"/>
      <c r="F726" s="45"/>
      <c r="G726" s="45"/>
      <c r="H726" s="45"/>
    </row>
    <row r="727" spans="1:8" ht="12.75">
      <c r="A727" s="61"/>
      <c r="B727" s="61"/>
      <c r="C727" s="61"/>
      <c r="D727" s="61"/>
      <c r="E727" s="45"/>
      <c r="F727" s="45"/>
      <c r="G727" s="45"/>
      <c r="H727" s="45"/>
    </row>
    <row r="728" spans="1:8" ht="12.75">
      <c r="A728" s="61"/>
      <c r="B728" s="61"/>
      <c r="C728" s="61"/>
      <c r="D728" s="61"/>
      <c r="E728" s="45"/>
      <c r="F728" s="45"/>
      <c r="G728" s="45"/>
      <c r="H728" s="45"/>
    </row>
    <row r="729" spans="1:8" ht="12.75">
      <c r="A729" s="61"/>
      <c r="B729" s="61"/>
      <c r="C729" s="61"/>
      <c r="D729" s="61"/>
      <c r="E729" s="45"/>
      <c r="F729" s="45"/>
      <c r="G729" s="45"/>
      <c r="H729" s="45"/>
    </row>
    <row r="730" spans="1:8" ht="12.75">
      <c r="A730" s="61"/>
      <c r="B730" s="61"/>
      <c r="C730" s="61"/>
      <c r="D730" s="61"/>
      <c r="E730" s="45"/>
      <c r="F730" s="45"/>
      <c r="G730" s="45"/>
      <c r="H730" s="45"/>
    </row>
    <row r="731" spans="1:8" ht="12.75">
      <c r="A731" s="61"/>
      <c r="B731" s="61"/>
      <c r="C731" s="61"/>
      <c r="D731" s="61"/>
      <c r="E731" s="45"/>
      <c r="F731" s="45"/>
      <c r="G731" s="45"/>
      <c r="H731" s="45"/>
    </row>
    <row r="732" spans="1:8" ht="12.75">
      <c r="A732" s="61"/>
      <c r="B732" s="61"/>
      <c r="C732" s="61"/>
      <c r="D732" s="61"/>
      <c r="E732" s="45"/>
      <c r="F732" s="45"/>
      <c r="G732" s="45"/>
      <c r="H732" s="45"/>
    </row>
    <row r="733" spans="1:8" ht="12.75">
      <c r="A733" s="61"/>
      <c r="B733" s="61"/>
      <c r="C733" s="61"/>
      <c r="D733" s="61"/>
      <c r="E733" s="45"/>
      <c r="F733" s="45"/>
      <c r="G733" s="45"/>
      <c r="H733" s="45"/>
    </row>
    <row r="734" spans="1:8" ht="12.75">
      <c r="A734" s="61"/>
      <c r="B734" s="61"/>
      <c r="C734" s="61"/>
      <c r="D734" s="61"/>
      <c r="E734" s="45"/>
      <c r="F734" s="45"/>
      <c r="G734" s="45"/>
      <c r="H734" s="45"/>
    </row>
    <row r="735" spans="1:8" ht="12.75">
      <c r="A735" s="61"/>
      <c r="B735" s="61"/>
      <c r="C735" s="61"/>
      <c r="D735" s="61"/>
      <c r="E735" s="45"/>
      <c r="F735" s="45"/>
      <c r="G735" s="45"/>
      <c r="H735" s="45"/>
    </row>
    <row r="736" spans="1:8" ht="12.75">
      <c r="A736" s="61"/>
      <c r="B736" s="61"/>
      <c r="C736" s="61"/>
      <c r="D736" s="61"/>
      <c r="E736" s="45"/>
      <c r="F736" s="45"/>
      <c r="G736" s="45"/>
      <c r="H736" s="45"/>
    </row>
    <row r="737" spans="1:8" ht="12.75">
      <c r="A737" s="61"/>
      <c r="B737" s="61"/>
      <c r="C737" s="61"/>
      <c r="D737" s="61"/>
      <c r="E737" s="45"/>
      <c r="F737" s="45"/>
      <c r="G737" s="45"/>
      <c r="H737" s="45"/>
    </row>
    <row r="738" spans="1:8" ht="12.75">
      <c r="A738" s="61"/>
      <c r="B738" s="61"/>
      <c r="C738" s="61"/>
      <c r="D738" s="61"/>
      <c r="E738" s="45"/>
      <c r="F738" s="45"/>
      <c r="G738" s="45"/>
      <c r="H738" s="45"/>
    </row>
    <row r="739" spans="1:8" ht="12.75">
      <c r="A739" s="61"/>
      <c r="B739" s="61"/>
      <c r="C739" s="61"/>
      <c r="D739" s="61"/>
      <c r="E739" s="45"/>
      <c r="F739" s="45"/>
      <c r="G739" s="45"/>
      <c r="H739" s="45"/>
    </row>
    <row r="740" spans="1:8" ht="12.75">
      <c r="A740" s="61"/>
      <c r="B740" s="61"/>
      <c r="C740" s="61"/>
      <c r="D740" s="61"/>
      <c r="E740" s="45"/>
      <c r="F740" s="45"/>
      <c r="G740" s="45"/>
      <c r="H740" s="45"/>
    </row>
    <row r="741" spans="1:8" ht="12.75">
      <c r="A741" s="61"/>
      <c r="B741" s="61"/>
      <c r="C741" s="61"/>
      <c r="D741" s="61"/>
      <c r="E741" s="45"/>
      <c r="F741" s="45"/>
      <c r="G741" s="45"/>
      <c r="H741" s="45"/>
    </row>
    <row r="742" spans="1:8" ht="12.75">
      <c r="A742" s="61"/>
      <c r="B742" s="61"/>
      <c r="C742" s="61"/>
      <c r="D742" s="61"/>
      <c r="E742" s="45"/>
      <c r="F742" s="45"/>
      <c r="G742" s="45"/>
      <c r="H742" s="45"/>
    </row>
    <row r="743" spans="1:8" ht="12.75">
      <c r="A743" s="61"/>
      <c r="B743" s="61"/>
      <c r="C743" s="61"/>
      <c r="D743" s="61"/>
      <c r="E743" s="45"/>
      <c r="F743" s="45"/>
      <c r="G743" s="45"/>
      <c r="H743" s="45"/>
    </row>
    <row r="744" spans="1:8" ht="12.75">
      <c r="A744" s="61"/>
      <c r="B744" s="61"/>
      <c r="C744" s="61"/>
      <c r="D744" s="61"/>
      <c r="E744" s="45"/>
      <c r="F744" s="45"/>
      <c r="G744" s="45"/>
      <c r="H744" s="45"/>
    </row>
    <row r="745" spans="1:8" ht="12.75">
      <c r="A745" s="61"/>
      <c r="B745" s="61"/>
      <c r="C745" s="61"/>
      <c r="D745" s="61"/>
      <c r="E745" s="45"/>
      <c r="F745" s="45"/>
      <c r="G745" s="45"/>
      <c r="H745" s="45"/>
    </row>
    <row r="746" spans="1:8" ht="12.75">
      <c r="A746" s="61"/>
      <c r="B746" s="61"/>
      <c r="C746" s="61"/>
      <c r="D746" s="61"/>
      <c r="E746" s="45"/>
      <c r="F746" s="45"/>
      <c r="G746" s="45"/>
      <c r="H746" s="45"/>
    </row>
    <row r="747" spans="1:8" ht="12.75">
      <c r="A747" s="61"/>
      <c r="B747" s="61"/>
      <c r="C747" s="61"/>
      <c r="D747" s="61"/>
      <c r="E747" s="45"/>
      <c r="F747" s="45"/>
      <c r="G747" s="45"/>
      <c r="H747" s="45"/>
    </row>
    <row r="748" spans="1:8" ht="12.75">
      <c r="A748" s="61"/>
      <c r="B748" s="61"/>
      <c r="C748" s="61"/>
      <c r="D748" s="61"/>
      <c r="E748" s="45"/>
      <c r="F748" s="45"/>
      <c r="G748" s="45"/>
      <c r="H748" s="45"/>
    </row>
    <row r="749" spans="1:8" ht="12.75">
      <c r="A749" s="61"/>
      <c r="B749" s="61"/>
      <c r="C749" s="61"/>
      <c r="D749" s="61"/>
      <c r="E749" s="45"/>
      <c r="F749" s="45"/>
      <c r="G749" s="45"/>
      <c r="H749" s="45"/>
    </row>
    <row r="750" spans="1:8" ht="12.75">
      <c r="A750" s="61"/>
      <c r="B750" s="61"/>
      <c r="C750" s="61"/>
      <c r="D750" s="61"/>
      <c r="E750" s="45"/>
      <c r="F750" s="45"/>
      <c r="G750" s="45"/>
      <c r="H750" s="45"/>
    </row>
    <row r="751" spans="1:8" ht="12.75">
      <c r="A751" s="61"/>
      <c r="B751" s="61"/>
      <c r="C751" s="61"/>
      <c r="D751" s="61"/>
      <c r="E751" s="45"/>
      <c r="F751" s="45"/>
      <c r="G751" s="45"/>
      <c r="H751" s="45"/>
    </row>
    <row r="752" spans="1:8" ht="12.75">
      <c r="A752" s="61"/>
      <c r="B752" s="61"/>
      <c r="C752" s="61"/>
      <c r="D752" s="61"/>
      <c r="E752" s="45"/>
      <c r="F752" s="45"/>
      <c r="G752" s="45"/>
      <c r="H752" s="45"/>
    </row>
    <row r="753" spans="1:8" ht="12.75">
      <c r="A753" s="61"/>
      <c r="B753" s="61"/>
      <c r="C753" s="61"/>
      <c r="D753" s="61"/>
      <c r="E753" s="45"/>
      <c r="F753" s="45"/>
      <c r="G753" s="45"/>
      <c r="H753" s="45"/>
    </row>
    <row r="754" spans="1:8" ht="12.75">
      <c r="A754" s="61"/>
      <c r="B754" s="61"/>
      <c r="C754" s="61"/>
      <c r="D754" s="61"/>
      <c r="E754" s="45"/>
      <c r="F754" s="45"/>
      <c r="G754" s="45"/>
      <c r="H754" s="45"/>
    </row>
    <row r="755" spans="1:8" ht="12.75">
      <c r="A755" s="61"/>
      <c r="B755" s="61"/>
      <c r="C755" s="61"/>
      <c r="D755" s="61"/>
      <c r="E755" s="45"/>
      <c r="F755" s="45"/>
      <c r="G755" s="45"/>
      <c r="H755" s="45"/>
    </row>
    <row r="756" spans="1:8" ht="12.75">
      <c r="A756" s="61"/>
      <c r="B756" s="61"/>
      <c r="C756" s="61"/>
      <c r="D756" s="61"/>
      <c r="E756" s="45"/>
      <c r="F756" s="45"/>
      <c r="G756" s="45"/>
      <c r="H756" s="45"/>
    </row>
    <row r="757" spans="1:8" ht="12.75">
      <c r="A757" s="61"/>
      <c r="B757" s="61"/>
      <c r="C757" s="61"/>
      <c r="D757" s="61"/>
      <c r="E757" s="45"/>
      <c r="F757" s="45"/>
      <c r="G757" s="45"/>
      <c r="H757" s="45"/>
    </row>
    <row r="758" spans="1:8" ht="12.75">
      <c r="A758" s="61"/>
      <c r="B758" s="61"/>
      <c r="C758" s="61"/>
      <c r="D758" s="61"/>
      <c r="E758" s="45"/>
      <c r="F758" s="45"/>
      <c r="G758" s="45"/>
      <c r="H758" s="45"/>
    </row>
    <row r="759" spans="1:8" ht="12.75">
      <c r="A759" s="61"/>
      <c r="B759" s="61"/>
      <c r="C759" s="61"/>
      <c r="D759" s="61"/>
      <c r="E759" s="45"/>
      <c r="F759" s="45"/>
      <c r="G759" s="45"/>
      <c r="H759" s="45"/>
    </row>
    <row r="760" spans="1:8" ht="12.75">
      <c r="A760" s="61"/>
      <c r="B760" s="61"/>
      <c r="C760" s="61"/>
      <c r="D760" s="61"/>
      <c r="E760" s="45"/>
      <c r="F760" s="45"/>
      <c r="G760" s="45"/>
      <c r="H760" s="45"/>
    </row>
    <row r="761" spans="1:8" ht="12.75">
      <c r="A761" s="61"/>
      <c r="B761" s="61"/>
      <c r="C761" s="61"/>
      <c r="D761" s="61"/>
      <c r="E761" s="45"/>
      <c r="F761" s="45"/>
      <c r="G761" s="45"/>
      <c r="H761" s="45"/>
    </row>
    <row r="762" spans="1:8" ht="12.75">
      <c r="A762" s="61"/>
      <c r="B762" s="61"/>
      <c r="C762" s="61"/>
      <c r="D762" s="61"/>
      <c r="E762" s="45"/>
      <c r="F762" s="45"/>
      <c r="G762" s="45"/>
      <c r="H762" s="45"/>
    </row>
    <row r="763" spans="1:8" ht="12.75">
      <c r="A763" s="61"/>
      <c r="B763" s="61"/>
      <c r="C763" s="61"/>
      <c r="D763" s="61"/>
      <c r="E763" s="45"/>
      <c r="F763" s="45"/>
      <c r="G763" s="45"/>
      <c r="H763" s="45"/>
    </row>
    <row r="764" spans="1:8" ht="12.75">
      <c r="A764" s="61"/>
      <c r="B764" s="61"/>
      <c r="C764" s="61"/>
      <c r="D764" s="61"/>
      <c r="E764" s="45"/>
      <c r="F764" s="45"/>
      <c r="G764" s="45"/>
      <c r="H764" s="45"/>
    </row>
    <row r="765" spans="1:8" ht="12.75">
      <c r="A765" s="61"/>
      <c r="B765" s="61"/>
      <c r="C765" s="61"/>
      <c r="D765" s="61"/>
      <c r="E765" s="45"/>
      <c r="F765" s="45"/>
      <c r="G765" s="45"/>
      <c r="H765" s="45"/>
    </row>
    <row r="766" spans="1:8" ht="12.75">
      <c r="A766" s="61"/>
      <c r="B766" s="61"/>
      <c r="C766" s="61"/>
      <c r="D766" s="61"/>
      <c r="E766" s="45"/>
      <c r="F766" s="45"/>
      <c r="G766" s="45"/>
      <c r="H766" s="45"/>
    </row>
    <row r="767" spans="1:8" ht="12.75">
      <c r="A767" s="61"/>
      <c r="B767" s="61"/>
      <c r="C767" s="61"/>
      <c r="D767" s="61"/>
      <c r="E767" s="45"/>
      <c r="F767" s="45"/>
      <c r="G767" s="45"/>
      <c r="H767" s="45"/>
    </row>
    <row r="768" spans="1:8" ht="12.75">
      <c r="A768" s="61"/>
      <c r="B768" s="61"/>
      <c r="C768" s="61"/>
      <c r="D768" s="61"/>
      <c r="E768" s="45"/>
      <c r="F768" s="45"/>
      <c r="G768" s="45"/>
      <c r="H768" s="45"/>
    </row>
    <row r="769" spans="1:8" ht="12.75">
      <c r="A769" s="61"/>
      <c r="B769" s="61"/>
      <c r="C769" s="61"/>
      <c r="D769" s="61"/>
      <c r="E769" s="45"/>
      <c r="F769" s="45"/>
      <c r="G769" s="45"/>
      <c r="H769" s="45"/>
    </row>
    <row r="770" spans="1:8" ht="12.75">
      <c r="A770" s="61"/>
      <c r="B770" s="61"/>
      <c r="C770" s="61"/>
      <c r="D770" s="61"/>
      <c r="E770" s="45"/>
      <c r="F770" s="45"/>
      <c r="G770" s="45"/>
      <c r="H770" s="45"/>
    </row>
    <row r="771" spans="1:8" ht="12.75">
      <c r="A771" s="61"/>
      <c r="B771" s="61"/>
      <c r="C771" s="61"/>
      <c r="D771" s="61"/>
      <c r="E771" s="45"/>
      <c r="F771" s="45"/>
      <c r="G771" s="45"/>
      <c r="H771" s="45"/>
    </row>
    <row r="772" spans="1:8" ht="12.75">
      <c r="A772" s="61"/>
      <c r="B772" s="61"/>
      <c r="C772" s="61"/>
      <c r="D772" s="61"/>
      <c r="E772" s="45"/>
      <c r="F772" s="45"/>
      <c r="G772" s="45"/>
      <c r="H772" s="45"/>
    </row>
    <row r="773" spans="1:8" ht="12.75">
      <c r="A773" s="61"/>
      <c r="B773" s="61"/>
      <c r="C773" s="61"/>
      <c r="D773" s="61"/>
      <c r="E773" s="45"/>
      <c r="F773" s="45"/>
      <c r="G773" s="45"/>
      <c r="H773" s="45"/>
    </row>
    <row r="774" spans="1:8" ht="12.75">
      <c r="A774" s="61"/>
      <c r="B774" s="61"/>
      <c r="C774" s="61"/>
      <c r="D774" s="61"/>
      <c r="E774" s="45"/>
      <c r="F774" s="45"/>
      <c r="G774" s="45"/>
      <c r="H774" s="45"/>
    </row>
    <row r="775" spans="1:8" ht="12.75">
      <c r="A775" s="61"/>
      <c r="B775" s="61"/>
      <c r="C775" s="61"/>
      <c r="D775" s="61"/>
      <c r="E775" s="45"/>
      <c r="F775" s="45"/>
      <c r="G775" s="45"/>
      <c r="H775" s="45"/>
    </row>
    <row r="776" spans="1:8" ht="12.75">
      <c r="A776" s="61"/>
      <c r="B776" s="61"/>
      <c r="C776" s="61"/>
      <c r="D776" s="61"/>
      <c r="E776" s="45"/>
      <c r="F776" s="45"/>
      <c r="G776" s="45"/>
      <c r="H776" s="45"/>
    </row>
    <row r="777" spans="1:8" ht="12.75">
      <c r="A777" s="61"/>
      <c r="B777" s="61"/>
      <c r="C777" s="61"/>
      <c r="D777" s="61"/>
      <c r="E777" s="45"/>
      <c r="F777" s="45"/>
      <c r="G777" s="45"/>
      <c r="H777" s="45"/>
    </row>
    <row r="778" spans="1:8" ht="12.75">
      <c r="A778" s="61"/>
      <c r="B778" s="61"/>
      <c r="C778" s="61"/>
      <c r="D778" s="61"/>
      <c r="E778" s="45"/>
      <c r="F778" s="45"/>
      <c r="G778" s="45"/>
      <c r="H778" s="45"/>
    </row>
    <row r="779" spans="1:8" ht="12.75">
      <c r="A779" s="61"/>
      <c r="B779" s="61"/>
      <c r="C779" s="61"/>
      <c r="D779" s="61"/>
      <c r="E779" s="45"/>
      <c r="F779" s="45"/>
      <c r="G779" s="45"/>
      <c r="H779" s="45"/>
    </row>
    <row r="780" spans="1:8" ht="12.75">
      <c r="A780" s="61"/>
      <c r="B780" s="61"/>
      <c r="C780" s="61"/>
      <c r="D780" s="61"/>
      <c r="E780" s="45"/>
      <c r="F780" s="45"/>
      <c r="G780" s="45"/>
      <c r="H780" s="45"/>
    </row>
    <row r="781" spans="1:8" ht="12.75">
      <c r="A781" s="61"/>
      <c r="B781" s="61"/>
      <c r="C781" s="61"/>
      <c r="D781" s="61"/>
      <c r="E781" s="45"/>
      <c r="F781" s="45"/>
      <c r="G781" s="45"/>
      <c r="H781" s="45"/>
    </row>
    <row r="782" spans="1:8" ht="12.75">
      <c r="A782" s="61"/>
      <c r="B782" s="61"/>
      <c r="C782" s="61"/>
      <c r="D782" s="61"/>
      <c r="E782" s="45"/>
      <c r="F782" s="45"/>
      <c r="G782" s="45"/>
      <c r="H782" s="45"/>
    </row>
    <row r="783" spans="1:8" ht="12.75">
      <c r="A783" s="61"/>
      <c r="B783" s="61"/>
      <c r="C783" s="61"/>
      <c r="D783" s="61"/>
      <c r="E783" s="45"/>
      <c r="F783" s="45"/>
      <c r="G783" s="45"/>
      <c r="H783" s="45"/>
    </row>
    <row r="784" spans="1:8" ht="12.75">
      <c r="A784" s="61"/>
      <c r="B784" s="61"/>
      <c r="C784" s="61"/>
      <c r="D784" s="61"/>
      <c r="E784" s="45"/>
      <c r="F784" s="45"/>
      <c r="G784" s="45"/>
      <c r="H784" s="45"/>
    </row>
    <row r="785" spans="1:8" ht="12.75">
      <c r="A785" s="61"/>
      <c r="B785" s="61"/>
      <c r="C785" s="61"/>
      <c r="D785" s="61"/>
      <c r="E785" s="45"/>
      <c r="F785" s="45"/>
      <c r="G785" s="45"/>
      <c r="H785" s="45"/>
    </row>
    <row r="786" spans="1:8" ht="12.75">
      <c r="A786" s="61"/>
      <c r="B786" s="61"/>
      <c r="C786" s="61"/>
      <c r="D786" s="61"/>
      <c r="E786" s="45"/>
      <c r="F786" s="45"/>
      <c r="G786" s="45"/>
      <c r="H786" s="45"/>
    </row>
    <row r="787" spans="1:8" ht="12.75">
      <c r="A787" s="61"/>
      <c r="B787" s="61"/>
      <c r="C787" s="61"/>
      <c r="D787" s="61"/>
      <c r="E787" s="45"/>
      <c r="F787" s="45"/>
      <c r="G787" s="45"/>
      <c r="H787" s="45"/>
    </row>
    <row r="788" spans="1:8" ht="12.75">
      <c r="A788" s="61"/>
      <c r="B788" s="61"/>
      <c r="C788" s="61"/>
      <c r="D788" s="61"/>
      <c r="E788" s="45"/>
      <c r="F788" s="45"/>
      <c r="G788" s="45"/>
      <c r="H788" s="45"/>
    </row>
    <row r="789" spans="1:8" ht="12.75">
      <c r="A789" s="61"/>
      <c r="B789" s="61"/>
      <c r="C789" s="61"/>
      <c r="D789" s="61"/>
      <c r="E789" s="45"/>
      <c r="F789" s="45"/>
      <c r="G789" s="45"/>
      <c r="H789" s="45"/>
    </row>
    <row r="790" spans="1:8" ht="12.75">
      <c r="A790" s="61"/>
      <c r="B790" s="61"/>
      <c r="C790" s="61"/>
      <c r="D790" s="61"/>
      <c r="E790" s="45"/>
      <c r="F790" s="45"/>
      <c r="G790" s="45"/>
      <c r="H790" s="45"/>
    </row>
    <row r="791" spans="1:8" ht="12.75">
      <c r="A791" s="61"/>
      <c r="B791" s="61"/>
      <c r="C791" s="61"/>
      <c r="D791" s="61"/>
      <c r="E791" s="45"/>
      <c r="F791" s="45"/>
      <c r="G791" s="45"/>
      <c r="H791" s="45"/>
    </row>
    <row r="792" spans="1:8" ht="12.75">
      <c r="A792" s="61"/>
      <c r="B792" s="61"/>
      <c r="C792" s="61"/>
      <c r="D792" s="61"/>
      <c r="E792" s="45"/>
      <c r="F792" s="45"/>
      <c r="G792" s="45"/>
      <c r="H792" s="45"/>
    </row>
    <row r="793" spans="1:8" ht="12.75">
      <c r="A793" s="61"/>
      <c r="B793" s="61"/>
      <c r="C793" s="61"/>
      <c r="D793" s="61"/>
      <c r="E793" s="45"/>
      <c r="F793" s="45"/>
      <c r="G793" s="45"/>
      <c r="H793" s="45"/>
    </row>
    <row r="794" spans="1:8" ht="12.75">
      <c r="A794" s="61"/>
      <c r="B794" s="61"/>
      <c r="C794" s="61"/>
      <c r="D794" s="61"/>
      <c r="E794" s="45"/>
      <c r="F794" s="45"/>
      <c r="G794" s="45"/>
      <c r="H794" s="45"/>
    </row>
    <row r="795" spans="1:8" ht="12.75">
      <c r="A795" s="61"/>
      <c r="B795" s="61"/>
      <c r="C795" s="61"/>
      <c r="D795" s="61"/>
      <c r="E795" s="45"/>
      <c r="F795" s="45"/>
      <c r="G795" s="45"/>
      <c r="H795" s="45"/>
    </row>
    <row r="796" spans="1:8" ht="12.75">
      <c r="A796" s="61"/>
      <c r="B796" s="61"/>
      <c r="C796" s="61"/>
      <c r="D796" s="61"/>
      <c r="E796" s="45"/>
      <c r="F796" s="45"/>
      <c r="G796" s="45"/>
      <c r="H796" s="45"/>
    </row>
    <row r="797" spans="1:8" ht="12.75">
      <c r="A797" s="61"/>
      <c r="B797" s="61"/>
      <c r="C797" s="61"/>
      <c r="D797" s="61"/>
      <c r="E797" s="45"/>
      <c r="F797" s="45"/>
      <c r="G797" s="45"/>
      <c r="H797" s="45"/>
    </row>
    <row r="798" spans="1:8" ht="12.75">
      <c r="A798" s="61"/>
      <c r="B798" s="61"/>
      <c r="C798" s="61"/>
      <c r="D798" s="61"/>
      <c r="E798" s="45"/>
      <c r="F798" s="45"/>
      <c r="G798" s="45"/>
      <c r="H798" s="45"/>
    </row>
    <row r="799" spans="1:8" ht="12.75">
      <c r="A799" s="61"/>
      <c r="B799" s="61"/>
      <c r="C799" s="61"/>
      <c r="D799" s="61"/>
      <c r="E799" s="45"/>
      <c r="F799" s="45"/>
      <c r="G799" s="45"/>
      <c r="H799" s="45"/>
    </row>
    <row r="800" spans="1:8" ht="12.75">
      <c r="A800" s="61"/>
      <c r="B800" s="61"/>
      <c r="C800" s="61"/>
      <c r="D800" s="61"/>
      <c r="E800" s="45"/>
      <c r="F800" s="45"/>
      <c r="G800" s="45"/>
      <c r="H800" s="45"/>
    </row>
    <row r="801" spans="1:8" ht="12.75">
      <c r="A801" s="61"/>
      <c r="B801" s="61"/>
      <c r="C801" s="61"/>
      <c r="D801" s="61"/>
      <c r="E801" s="45"/>
      <c r="F801" s="45"/>
      <c r="G801" s="45"/>
      <c r="H801" s="45"/>
    </row>
    <row r="802" spans="1:8" ht="12.75">
      <c r="A802" s="61"/>
      <c r="B802" s="61"/>
      <c r="C802" s="61"/>
      <c r="D802" s="61"/>
      <c r="E802" s="45"/>
      <c r="F802" s="45"/>
      <c r="G802" s="45"/>
      <c r="H802" s="45"/>
    </row>
    <row r="803" spans="1:8" ht="12.75">
      <c r="A803" s="61"/>
      <c r="B803" s="61"/>
      <c r="C803" s="61"/>
      <c r="D803" s="61"/>
      <c r="E803" s="45"/>
      <c r="F803" s="45"/>
      <c r="G803" s="45"/>
      <c r="H803" s="45"/>
    </row>
    <row r="804" spans="1:8" ht="12.75">
      <c r="A804" s="61"/>
      <c r="B804" s="61"/>
      <c r="C804" s="61"/>
      <c r="D804" s="61"/>
      <c r="E804" s="45"/>
      <c r="F804" s="45"/>
      <c r="G804" s="45"/>
      <c r="H804" s="45"/>
    </row>
    <row r="805" spans="1:8" ht="12.75">
      <c r="A805" s="61"/>
      <c r="B805" s="61"/>
      <c r="C805" s="61"/>
      <c r="D805" s="61"/>
      <c r="E805" s="45"/>
      <c r="F805" s="45"/>
      <c r="G805" s="45"/>
      <c r="H805" s="45"/>
    </row>
    <row r="806" spans="1:8" ht="12.75">
      <c r="A806" s="61"/>
      <c r="B806" s="61"/>
      <c r="C806" s="61"/>
      <c r="D806" s="61"/>
      <c r="E806" s="45"/>
      <c r="F806" s="45"/>
      <c r="G806" s="45"/>
      <c r="H806" s="45"/>
    </row>
    <row r="807" spans="1:8" ht="12.75">
      <c r="A807" s="61"/>
      <c r="B807" s="61"/>
      <c r="C807" s="61"/>
      <c r="D807" s="61"/>
      <c r="E807" s="45"/>
      <c r="F807" s="45"/>
      <c r="G807" s="45"/>
      <c r="H807" s="45"/>
    </row>
    <row r="808" spans="1:8" ht="12.75">
      <c r="A808" s="61"/>
      <c r="B808" s="61"/>
      <c r="C808" s="61"/>
      <c r="D808" s="61"/>
      <c r="E808" s="45"/>
      <c r="F808" s="45"/>
      <c r="G808" s="45"/>
      <c r="H808" s="45"/>
    </row>
    <row r="809" spans="1:8" ht="12.75">
      <c r="A809" s="61"/>
      <c r="B809" s="61"/>
      <c r="C809" s="61"/>
      <c r="D809" s="61"/>
      <c r="E809" s="45"/>
      <c r="F809" s="45"/>
      <c r="G809" s="45"/>
      <c r="H809" s="45"/>
    </row>
    <row r="810" spans="1:8" ht="12.75">
      <c r="A810" s="61"/>
      <c r="B810" s="61"/>
      <c r="C810" s="61"/>
      <c r="D810" s="61"/>
      <c r="E810" s="45"/>
      <c r="F810" s="45"/>
      <c r="G810" s="45"/>
      <c r="H810" s="45"/>
    </row>
    <row r="811" spans="1:8" ht="12.75">
      <c r="A811" s="61"/>
      <c r="B811" s="61"/>
      <c r="C811" s="61"/>
      <c r="D811" s="61"/>
      <c r="E811" s="45"/>
      <c r="F811" s="45"/>
      <c r="G811" s="45"/>
      <c r="H811" s="45"/>
    </row>
    <row r="812" spans="1:8" ht="12.75">
      <c r="A812" s="61"/>
      <c r="B812" s="61"/>
      <c r="C812" s="61"/>
      <c r="D812" s="61"/>
      <c r="E812" s="45"/>
      <c r="F812" s="45"/>
      <c r="G812" s="45"/>
      <c r="H812" s="45"/>
    </row>
    <row r="813" spans="1:8" ht="12.75">
      <c r="A813" s="61"/>
      <c r="B813" s="61"/>
      <c r="C813" s="61"/>
      <c r="D813" s="61"/>
      <c r="E813" s="45"/>
      <c r="F813" s="45"/>
      <c r="G813" s="45"/>
      <c r="H813" s="45"/>
    </row>
    <row r="814" spans="1:8" ht="12.75">
      <c r="A814" s="61"/>
      <c r="B814" s="61"/>
      <c r="C814" s="61"/>
      <c r="D814" s="61"/>
      <c r="E814" s="45"/>
      <c r="F814" s="45"/>
      <c r="G814" s="45"/>
      <c r="H814" s="45"/>
    </row>
    <row r="815" spans="1:8" ht="12.75">
      <c r="A815" s="61"/>
      <c r="B815" s="61"/>
      <c r="C815" s="61"/>
      <c r="D815" s="61"/>
      <c r="E815" s="45"/>
      <c r="F815" s="45"/>
      <c r="G815" s="45"/>
      <c r="H815" s="45"/>
    </row>
    <row r="816" spans="1:8" ht="12.75">
      <c r="A816" s="61"/>
      <c r="B816" s="61"/>
      <c r="C816" s="61"/>
      <c r="D816" s="61"/>
      <c r="E816" s="45"/>
      <c r="F816" s="45"/>
      <c r="G816" s="45"/>
      <c r="H816" s="45"/>
    </row>
    <row r="817" spans="1:8" ht="12.75">
      <c r="A817" s="61"/>
      <c r="B817" s="61"/>
      <c r="C817" s="61"/>
      <c r="D817" s="61"/>
      <c r="E817" s="45"/>
      <c r="F817" s="45"/>
      <c r="G817" s="45"/>
      <c r="H817" s="45"/>
    </row>
    <row r="818" spans="1:8" ht="12.75">
      <c r="A818" s="61"/>
      <c r="B818" s="61"/>
      <c r="C818" s="61"/>
      <c r="D818" s="61"/>
      <c r="E818" s="45"/>
      <c r="F818" s="45"/>
      <c r="G818" s="45"/>
      <c r="H818" s="45"/>
    </row>
    <row r="819" spans="1:8" ht="12.75">
      <c r="A819" s="61"/>
      <c r="B819" s="61"/>
      <c r="C819" s="61"/>
      <c r="D819" s="61"/>
      <c r="E819" s="45"/>
      <c r="F819" s="45"/>
      <c r="G819" s="45"/>
      <c r="H819" s="45"/>
    </row>
    <row r="820" spans="1:8" ht="12.75">
      <c r="A820" s="61"/>
      <c r="B820" s="61"/>
      <c r="C820" s="61"/>
      <c r="D820" s="61"/>
      <c r="E820" s="45"/>
      <c r="F820" s="45"/>
      <c r="G820" s="45"/>
      <c r="H820" s="45"/>
    </row>
    <row r="821" spans="1:8" ht="12.75">
      <c r="A821" s="61"/>
      <c r="B821" s="61"/>
      <c r="C821" s="61"/>
      <c r="D821" s="61"/>
      <c r="E821" s="45"/>
      <c r="F821" s="45"/>
      <c r="G821" s="45"/>
      <c r="H821" s="45"/>
    </row>
    <row r="822" spans="1:8" ht="12.75">
      <c r="A822" s="61"/>
      <c r="B822" s="61"/>
      <c r="C822" s="61"/>
      <c r="D822" s="61"/>
      <c r="E822" s="45"/>
      <c r="F822" s="45"/>
      <c r="G822" s="45"/>
      <c r="H822" s="45"/>
    </row>
    <row r="823" spans="1:8" ht="12.75">
      <c r="A823" s="61"/>
      <c r="B823" s="61"/>
      <c r="C823" s="61"/>
      <c r="D823" s="61"/>
      <c r="E823" s="45"/>
      <c r="F823" s="45"/>
      <c r="G823" s="45"/>
      <c r="H823" s="45"/>
    </row>
    <row r="824" spans="1:8" ht="12.75">
      <c r="A824" s="61"/>
      <c r="B824" s="61"/>
      <c r="C824" s="61"/>
      <c r="D824" s="61"/>
      <c r="E824" s="45"/>
      <c r="F824" s="45"/>
      <c r="G824" s="45"/>
      <c r="H824" s="45"/>
    </row>
    <row r="825" spans="1:8" ht="12.75">
      <c r="A825" s="61"/>
      <c r="B825" s="61"/>
      <c r="C825" s="61"/>
      <c r="D825" s="61"/>
      <c r="E825" s="45"/>
      <c r="F825" s="45"/>
      <c r="G825" s="45"/>
      <c r="H825" s="45"/>
    </row>
    <row r="826" spans="1:8" ht="12.75">
      <c r="A826" s="61"/>
      <c r="B826" s="61"/>
      <c r="C826" s="61"/>
      <c r="D826" s="61"/>
      <c r="E826" s="45"/>
      <c r="F826" s="45"/>
      <c r="G826" s="45"/>
      <c r="H826" s="45"/>
    </row>
    <row r="827" spans="1:8" ht="12.75">
      <c r="A827" s="61"/>
      <c r="B827" s="61"/>
      <c r="C827" s="61"/>
      <c r="D827" s="61"/>
      <c r="E827" s="45"/>
      <c r="F827" s="45"/>
      <c r="G827" s="45"/>
      <c r="H827" s="45"/>
    </row>
    <row r="828" spans="1:8" ht="12.75">
      <c r="A828" s="61"/>
      <c r="B828" s="61"/>
      <c r="C828" s="61"/>
      <c r="D828" s="61"/>
      <c r="E828" s="45"/>
      <c r="F828" s="45"/>
      <c r="G828" s="45"/>
      <c r="H828" s="45"/>
    </row>
    <row r="829" spans="1:8" ht="12.75">
      <c r="A829" s="61"/>
      <c r="B829" s="61"/>
      <c r="C829" s="61"/>
      <c r="D829" s="61"/>
      <c r="E829" s="45"/>
      <c r="F829" s="45"/>
      <c r="G829" s="45"/>
      <c r="H829" s="45"/>
    </row>
    <row r="830" spans="1:8" ht="12.75">
      <c r="A830" s="61"/>
      <c r="B830" s="61"/>
      <c r="C830" s="61"/>
      <c r="D830" s="61"/>
      <c r="E830" s="45"/>
      <c r="F830" s="45"/>
      <c r="G830" s="45"/>
      <c r="H830" s="45"/>
    </row>
    <row r="831" spans="1:8" ht="12.75">
      <c r="A831" s="61"/>
      <c r="B831" s="61"/>
      <c r="C831" s="61"/>
      <c r="D831" s="61"/>
      <c r="E831" s="45"/>
      <c r="F831" s="45"/>
      <c r="G831" s="45"/>
      <c r="H831" s="45"/>
    </row>
    <row r="832" spans="1:8" ht="12.75">
      <c r="A832" s="61"/>
      <c r="B832" s="61"/>
      <c r="C832" s="61"/>
      <c r="D832" s="61"/>
      <c r="E832" s="45"/>
      <c r="F832" s="45"/>
      <c r="G832" s="45"/>
      <c r="H832" s="45"/>
    </row>
    <row r="833" spans="1:8" ht="12.75">
      <c r="A833" s="61"/>
      <c r="B833" s="61"/>
      <c r="C833" s="61"/>
      <c r="D833" s="61"/>
      <c r="E833" s="45"/>
      <c r="F833" s="45"/>
      <c r="G833" s="45"/>
      <c r="H833" s="45"/>
    </row>
    <row r="834" spans="1:8" ht="12.75">
      <c r="A834" s="61"/>
      <c r="B834" s="61"/>
      <c r="C834" s="61"/>
      <c r="D834" s="61"/>
      <c r="E834" s="45"/>
      <c r="F834" s="45"/>
      <c r="G834" s="45"/>
      <c r="H834" s="45"/>
    </row>
    <row r="835" spans="1:8" ht="12.75">
      <c r="A835" s="61"/>
      <c r="B835" s="61"/>
      <c r="C835" s="61"/>
      <c r="D835" s="61"/>
      <c r="E835" s="45"/>
      <c r="F835" s="45"/>
      <c r="G835" s="45"/>
      <c r="H835" s="45"/>
    </row>
    <row r="836" spans="1:8" ht="12.75">
      <c r="A836" s="61"/>
      <c r="B836" s="61"/>
      <c r="C836" s="61"/>
      <c r="D836" s="61"/>
      <c r="E836" s="45"/>
      <c r="F836" s="45"/>
      <c r="G836" s="45"/>
      <c r="H836" s="45"/>
    </row>
    <row r="837" spans="1:8" ht="12.75">
      <c r="A837" s="61"/>
      <c r="B837" s="61"/>
      <c r="C837" s="61"/>
      <c r="D837" s="61"/>
      <c r="E837" s="45"/>
      <c r="F837" s="45"/>
      <c r="G837" s="45"/>
      <c r="H837" s="45"/>
    </row>
    <row r="838" spans="1:8" ht="12.75">
      <c r="A838" s="61"/>
      <c r="B838" s="61"/>
      <c r="C838" s="61"/>
      <c r="D838" s="61"/>
      <c r="E838" s="45"/>
      <c r="F838" s="45"/>
      <c r="G838" s="45"/>
      <c r="H838" s="45"/>
    </row>
    <row r="839" spans="5:8" ht="12.75">
      <c r="E839" s="62"/>
      <c r="F839" s="62"/>
      <c r="G839" s="62"/>
      <c r="H839" s="62"/>
    </row>
    <row r="840" spans="5:8" ht="12.75">
      <c r="E840" s="62"/>
      <c r="F840" s="62"/>
      <c r="G840" s="62"/>
      <c r="H840" s="62"/>
    </row>
    <row r="841" spans="5:8" ht="12.75">
      <c r="E841" s="62"/>
      <c r="F841" s="62"/>
      <c r="G841" s="62"/>
      <c r="H841" s="62"/>
    </row>
    <row r="842" spans="5:8" ht="12.75">
      <c r="E842" s="62"/>
      <c r="F842" s="62"/>
      <c r="G842" s="62"/>
      <c r="H842" s="62"/>
    </row>
    <row r="843" spans="5:8" ht="12.75">
      <c r="E843" s="62"/>
      <c r="F843" s="62"/>
      <c r="G843" s="62"/>
      <c r="H843" s="62"/>
    </row>
    <row r="844" spans="5:8" ht="12.75">
      <c r="E844" s="62"/>
      <c r="F844" s="62"/>
      <c r="G844" s="62"/>
      <c r="H844" s="62"/>
    </row>
    <row r="845" spans="5:8" ht="12.75">
      <c r="E845" s="62"/>
      <c r="F845" s="62"/>
      <c r="G845" s="62"/>
      <c r="H845" s="62"/>
    </row>
    <row r="846" spans="5:8" ht="12.75">
      <c r="E846" s="62"/>
      <c r="F846" s="62"/>
      <c r="G846" s="62"/>
      <c r="H846" s="62"/>
    </row>
    <row r="847" spans="5:8" ht="12.75">
      <c r="E847" s="62"/>
      <c r="F847" s="62"/>
      <c r="G847" s="62"/>
      <c r="H847" s="62"/>
    </row>
    <row r="848" spans="5:8" ht="12.75">
      <c r="E848" s="62"/>
      <c r="F848" s="62"/>
      <c r="G848" s="62"/>
      <c r="H848" s="62"/>
    </row>
    <row r="849" spans="5:8" ht="12.75">
      <c r="E849" s="62"/>
      <c r="F849" s="62"/>
      <c r="G849" s="62"/>
      <c r="H849" s="62"/>
    </row>
    <row r="850" spans="5:8" ht="12.75">
      <c r="E850" s="62"/>
      <c r="F850" s="62"/>
      <c r="G850" s="62"/>
      <c r="H850" s="62"/>
    </row>
    <row r="851" spans="5:8" ht="12.75">
      <c r="E851" s="62"/>
      <c r="F851" s="62"/>
      <c r="G851" s="62"/>
      <c r="H851" s="62"/>
    </row>
    <row r="852" spans="5:8" ht="12.75">
      <c r="E852" s="62"/>
      <c r="F852" s="62"/>
      <c r="G852" s="62"/>
      <c r="H852" s="62"/>
    </row>
    <row r="853" spans="5:8" ht="12.75">
      <c r="E853" s="62"/>
      <c r="F853" s="62"/>
      <c r="G853" s="62"/>
      <c r="H853" s="62"/>
    </row>
    <row r="854" spans="5:8" ht="12.75">
      <c r="E854" s="62"/>
      <c r="F854" s="62"/>
      <c r="G854" s="62"/>
      <c r="H854" s="62"/>
    </row>
    <row r="855" spans="5:8" ht="12.75">
      <c r="E855" s="62"/>
      <c r="F855" s="62"/>
      <c r="G855" s="62"/>
      <c r="H855" s="62"/>
    </row>
    <row r="856" spans="5:8" ht="12.75">
      <c r="E856" s="62"/>
      <c r="F856" s="62"/>
      <c r="G856" s="62"/>
      <c r="H856" s="62"/>
    </row>
    <row r="857" spans="5:8" ht="12.75">
      <c r="E857" s="62"/>
      <c r="F857" s="62"/>
      <c r="G857" s="62"/>
      <c r="H857" s="62"/>
    </row>
    <row r="858" spans="5:8" ht="12.75">
      <c r="E858" s="62"/>
      <c r="F858" s="62"/>
      <c r="G858" s="62"/>
      <c r="H858" s="62"/>
    </row>
    <row r="859" spans="5:8" ht="12.75">
      <c r="E859" s="62"/>
      <c r="F859" s="62"/>
      <c r="G859" s="62"/>
      <c r="H859" s="62"/>
    </row>
    <row r="860" spans="5:8" ht="12.75">
      <c r="E860" s="62"/>
      <c r="F860" s="62"/>
      <c r="G860" s="62"/>
      <c r="H860" s="62"/>
    </row>
    <row r="861" spans="5:8" ht="12.75">
      <c r="E861" s="62"/>
      <c r="F861" s="62"/>
      <c r="G861" s="62"/>
      <c r="H861" s="62"/>
    </row>
    <row r="862" spans="5:8" ht="12.75">
      <c r="E862" s="62"/>
      <c r="F862" s="62"/>
      <c r="G862" s="62"/>
      <c r="H862" s="62"/>
    </row>
    <row r="863" spans="5:8" ht="12.75">
      <c r="E863" s="62"/>
      <c r="F863" s="62"/>
      <c r="G863" s="62"/>
      <c r="H863" s="62"/>
    </row>
    <row r="864" spans="5:8" ht="12.75">
      <c r="E864" s="62"/>
      <c r="F864" s="62"/>
      <c r="G864" s="62"/>
      <c r="H864" s="62"/>
    </row>
    <row r="865" spans="5:8" ht="12.75">
      <c r="E865" s="62"/>
      <c r="F865" s="62"/>
      <c r="G865" s="62"/>
      <c r="H865" s="62"/>
    </row>
    <row r="866" spans="5:8" ht="12.75">
      <c r="E866" s="62"/>
      <c r="F866" s="62"/>
      <c r="G866" s="62"/>
      <c r="H866" s="62"/>
    </row>
    <row r="867" spans="5:8" ht="12.75">
      <c r="E867" s="62"/>
      <c r="F867" s="62"/>
      <c r="G867" s="62"/>
      <c r="H867" s="62"/>
    </row>
    <row r="868" spans="5:8" ht="12.75">
      <c r="E868" s="62"/>
      <c r="F868" s="62"/>
      <c r="G868" s="62"/>
      <c r="H868" s="62"/>
    </row>
    <row r="869" spans="5:8" ht="12.75">
      <c r="E869" s="62"/>
      <c r="F869" s="62"/>
      <c r="G869" s="62"/>
      <c r="H869" s="62"/>
    </row>
    <row r="870" spans="5:8" ht="12.75">
      <c r="E870" s="62"/>
      <c r="F870" s="62"/>
      <c r="G870" s="62"/>
      <c r="H870" s="62"/>
    </row>
    <row r="871" spans="5:8" ht="12.75">
      <c r="E871" s="62"/>
      <c r="F871" s="62"/>
      <c r="G871" s="62"/>
      <c r="H871" s="62"/>
    </row>
    <row r="872" spans="5:8" ht="12.75">
      <c r="E872" s="62"/>
      <c r="F872" s="62"/>
      <c r="G872" s="62"/>
      <c r="H872" s="62"/>
    </row>
    <row r="873" spans="5:8" ht="12.75">
      <c r="E873" s="62"/>
      <c r="F873" s="62"/>
      <c r="G873" s="62"/>
      <c r="H873" s="62"/>
    </row>
    <row r="874" spans="5:8" ht="12.75">
      <c r="E874" s="62"/>
      <c r="F874" s="62"/>
      <c r="G874" s="62"/>
      <c r="H874" s="62"/>
    </row>
    <row r="875" spans="5:8" ht="12.75">
      <c r="E875" s="62"/>
      <c r="F875" s="62"/>
      <c r="G875" s="62"/>
      <c r="H875" s="62"/>
    </row>
    <row r="876" spans="5:8" ht="12.75">
      <c r="E876" s="62"/>
      <c r="F876" s="62"/>
      <c r="G876" s="62"/>
      <c r="H876" s="62"/>
    </row>
    <row r="877" spans="5:8" ht="12.75">
      <c r="E877" s="62"/>
      <c r="F877" s="62"/>
      <c r="G877" s="62"/>
      <c r="H877" s="62"/>
    </row>
    <row r="878" spans="5:8" ht="12.75">
      <c r="E878" s="62"/>
      <c r="F878" s="62"/>
      <c r="G878" s="62"/>
      <c r="H878" s="62"/>
    </row>
    <row r="879" spans="5:8" ht="12.75">
      <c r="E879" s="62"/>
      <c r="F879" s="62"/>
      <c r="G879" s="62"/>
      <c r="H879" s="62"/>
    </row>
    <row r="880" spans="5:8" ht="12.75">
      <c r="E880" s="62"/>
      <c r="F880" s="62"/>
      <c r="G880" s="62"/>
      <c r="H880" s="62"/>
    </row>
    <row r="881" spans="5:8" ht="12.75">
      <c r="E881" s="62"/>
      <c r="F881" s="62"/>
      <c r="G881" s="62"/>
      <c r="H881" s="62"/>
    </row>
    <row r="882" spans="5:8" ht="12.75">
      <c r="E882" s="62"/>
      <c r="F882" s="62"/>
      <c r="G882" s="62"/>
      <c r="H882" s="62"/>
    </row>
    <row r="883" spans="5:8" ht="12.75">
      <c r="E883" s="62"/>
      <c r="F883" s="62"/>
      <c r="G883" s="62"/>
      <c r="H883" s="62"/>
    </row>
    <row r="884" spans="5:8" ht="12.75">
      <c r="E884" s="62"/>
      <c r="F884" s="62"/>
      <c r="G884" s="62"/>
      <c r="H884" s="62"/>
    </row>
    <row r="885" spans="5:8" ht="12.75">
      <c r="E885" s="62"/>
      <c r="F885" s="62"/>
      <c r="G885" s="62"/>
      <c r="H885" s="62"/>
    </row>
    <row r="886" spans="5:8" ht="12.75">
      <c r="E886" s="62"/>
      <c r="F886" s="62"/>
      <c r="G886" s="62"/>
      <c r="H886" s="62"/>
    </row>
    <row r="887" spans="5:8" ht="12.75">
      <c r="E887" s="62"/>
      <c r="F887" s="62"/>
      <c r="G887" s="62"/>
      <c r="H887" s="62"/>
    </row>
    <row r="888" spans="5:8" ht="12.75">
      <c r="E888" s="62"/>
      <c r="F888" s="62"/>
      <c r="G888" s="62"/>
      <c r="H888" s="62"/>
    </row>
    <row r="889" spans="5:8" ht="12.75">
      <c r="E889" s="62"/>
      <c r="F889" s="62"/>
      <c r="G889" s="62"/>
      <c r="H889" s="62"/>
    </row>
    <row r="890" spans="5:8" ht="12.75">
      <c r="E890" s="62"/>
      <c r="F890" s="62"/>
      <c r="G890" s="62"/>
      <c r="H890" s="62"/>
    </row>
    <row r="891" spans="5:8" ht="12.75">
      <c r="E891" s="62"/>
      <c r="F891" s="62"/>
      <c r="G891" s="62"/>
      <c r="H891" s="62"/>
    </row>
    <row r="892" spans="5:8" ht="12.75">
      <c r="E892" s="62"/>
      <c r="F892" s="62"/>
      <c r="G892" s="62"/>
      <c r="H892" s="62"/>
    </row>
    <row r="893" spans="5:8" ht="12.75">
      <c r="E893" s="62"/>
      <c r="F893" s="62"/>
      <c r="G893" s="62"/>
      <c r="H893" s="62"/>
    </row>
  </sheetData>
  <mergeCells count="1">
    <mergeCell ref="A6:H6"/>
  </mergeCells>
  <printOptions horizontalCentered="1"/>
  <pageMargins left="0.5905511811023623" right="0.5905511811023623" top="0.7874015748031497" bottom="0.7874015748031497" header="0" footer="0"/>
  <pageSetup horizontalDpi="300" verticalDpi="300" orientation="portrait" paperSize="9" scale="8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X451"/>
  <sheetViews>
    <sheetView workbookViewId="0" topLeftCell="A1">
      <selection activeCell="A1" sqref="A1"/>
    </sheetView>
  </sheetViews>
  <sheetFormatPr defaultColWidth="9.00390625" defaultRowHeight="12.75"/>
  <cols>
    <col min="1" max="1" width="4.75390625" style="3" customWidth="1"/>
    <col min="2" max="2" width="7.00390625" style="3" customWidth="1"/>
    <col min="3" max="3" width="20.125" style="3" customWidth="1"/>
    <col min="4" max="4" width="5.00390625" style="3" customWidth="1"/>
    <col min="5" max="5" width="11.125" style="3" customWidth="1"/>
    <col min="6" max="6" width="10.875" style="3" customWidth="1"/>
    <col min="7" max="7" width="10.375" style="3" customWidth="1"/>
    <col min="8" max="8" width="10.625" style="3" customWidth="1"/>
    <col min="9" max="9" width="11.00390625" style="3" customWidth="1"/>
    <col min="10" max="10" width="14.625" style="3" customWidth="1"/>
    <col min="11" max="11" width="12.75390625" style="3" customWidth="1"/>
    <col min="12" max="12" width="12.375" style="3" customWidth="1"/>
    <col min="13" max="13" width="9.25390625" style="3" customWidth="1"/>
    <col min="14" max="14" width="14.125" style="3" customWidth="1"/>
    <col min="15" max="16384" width="9.125" style="3" customWidth="1"/>
  </cols>
  <sheetData>
    <row r="1" spans="6:13" s="1" customFormat="1" ht="12.75">
      <c r="F1" s="2"/>
      <c r="H1" s="2"/>
      <c r="K1" s="2"/>
      <c r="M1" s="2" t="s">
        <v>158</v>
      </c>
    </row>
    <row r="2" spans="6:13" s="1" customFormat="1" ht="12.75">
      <c r="F2" s="2"/>
      <c r="H2" s="2"/>
      <c r="K2" s="2"/>
      <c r="M2" s="2" t="s">
        <v>1</v>
      </c>
    </row>
    <row r="3" s="1" customFormat="1" ht="12.75">
      <c r="M3" s="1" t="s">
        <v>132</v>
      </c>
    </row>
    <row r="4" s="1" customFormat="1" ht="12.75"/>
    <row r="5" spans="1:14" s="1" customFormat="1" ht="35.25" customHeight="1">
      <c r="A5" s="762" t="s">
        <v>170</v>
      </c>
      <c r="B5" s="762"/>
      <c r="C5" s="762"/>
      <c r="D5" s="762"/>
      <c r="E5" s="762"/>
      <c r="F5" s="762"/>
      <c r="G5" s="762"/>
      <c r="H5" s="762"/>
      <c r="I5" s="762"/>
      <c r="J5" s="762"/>
      <c r="K5" s="762"/>
      <c r="L5" s="762"/>
      <c r="M5" s="762"/>
      <c r="N5" s="762"/>
    </row>
    <row r="6" spans="1:14" s="119" customFormat="1" ht="14.25">
      <c r="A6" s="118"/>
      <c r="B6" s="118"/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</row>
    <row r="7" spans="6:14" ht="13.5" thickBot="1">
      <c r="F7" s="36"/>
      <c r="G7" s="36"/>
      <c r="N7" s="3" t="s">
        <v>4</v>
      </c>
    </row>
    <row r="8" spans="1:14" s="64" customFormat="1" ht="12.75" customHeight="1">
      <c r="A8" s="878" t="s">
        <v>5</v>
      </c>
      <c r="B8" s="881" t="s">
        <v>6</v>
      </c>
      <c r="C8" s="881" t="s">
        <v>135</v>
      </c>
      <c r="D8" s="881" t="s">
        <v>136</v>
      </c>
      <c r="E8" s="884" t="s">
        <v>137</v>
      </c>
      <c r="F8" s="881" t="s">
        <v>159</v>
      </c>
      <c r="G8" s="881"/>
      <c r="H8" s="881" t="s">
        <v>160</v>
      </c>
      <c r="I8" s="881"/>
      <c r="J8" s="881"/>
      <c r="K8" s="881"/>
      <c r="L8" s="881"/>
      <c r="M8" s="881"/>
      <c r="N8" s="887" t="s">
        <v>161</v>
      </c>
    </row>
    <row r="9" spans="1:14" s="64" customFormat="1" ht="12" customHeight="1">
      <c r="A9" s="879"/>
      <c r="B9" s="882"/>
      <c r="C9" s="882"/>
      <c r="D9" s="882"/>
      <c r="E9" s="885"/>
      <c r="F9" s="885" t="s">
        <v>143</v>
      </c>
      <c r="G9" s="120" t="s">
        <v>144</v>
      </c>
      <c r="H9" s="882" t="s">
        <v>143</v>
      </c>
      <c r="I9" s="65" t="s">
        <v>162</v>
      </c>
      <c r="J9" s="65"/>
      <c r="K9" s="65"/>
      <c r="L9" s="65"/>
      <c r="M9" s="65"/>
      <c r="N9" s="888"/>
    </row>
    <row r="10" spans="1:14" s="64" customFormat="1" ht="12.75" customHeight="1">
      <c r="A10" s="879"/>
      <c r="B10" s="882"/>
      <c r="C10" s="882"/>
      <c r="D10" s="882"/>
      <c r="E10" s="885"/>
      <c r="F10" s="885"/>
      <c r="G10" s="882" t="s">
        <v>163</v>
      </c>
      <c r="H10" s="882"/>
      <c r="I10" s="885" t="s">
        <v>164</v>
      </c>
      <c r="J10" s="885" t="s">
        <v>165</v>
      </c>
      <c r="K10" s="65" t="s">
        <v>144</v>
      </c>
      <c r="L10" s="65"/>
      <c r="M10" s="885" t="s">
        <v>141</v>
      </c>
      <c r="N10" s="888"/>
    </row>
    <row r="11" spans="1:14" s="64" customFormat="1" ht="12.75" customHeight="1">
      <c r="A11" s="879"/>
      <c r="B11" s="882"/>
      <c r="C11" s="882"/>
      <c r="D11" s="882"/>
      <c r="E11" s="885"/>
      <c r="F11" s="885"/>
      <c r="G11" s="882"/>
      <c r="H11" s="882"/>
      <c r="I11" s="885"/>
      <c r="J11" s="885"/>
      <c r="K11" s="885" t="s">
        <v>145</v>
      </c>
      <c r="L11" s="65" t="s">
        <v>144</v>
      </c>
      <c r="M11" s="885"/>
      <c r="N11" s="888"/>
    </row>
    <row r="12" spans="1:14" s="67" customFormat="1" ht="24.75" thickBot="1">
      <c r="A12" s="880"/>
      <c r="B12" s="883"/>
      <c r="C12" s="883"/>
      <c r="D12" s="883"/>
      <c r="E12" s="886"/>
      <c r="F12" s="886"/>
      <c r="G12" s="883"/>
      <c r="H12" s="883"/>
      <c r="I12" s="886"/>
      <c r="J12" s="886"/>
      <c r="K12" s="886"/>
      <c r="L12" s="66" t="s">
        <v>146</v>
      </c>
      <c r="M12" s="886"/>
      <c r="N12" s="889"/>
    </row>
    <row r="13" spans="1:14" s="9" customFormat="1" ht="14.25" thickBot="1">
      <c r="A13" s="68">
        <v>1</v>
      </c>
      <c r="B13" s="70">
        <v>2</v>
      </c>
      <c r="C13" s="70">
        <v>3</v>
      </c>
      <c r="D13" s="70" t="s">
        <v>166</v>
      </c>
      <c r="E13" s="70">
        <v>4</v>
      </c>
      <c r="F13" s="70">
        <v>5</v>
      </c>
      <c r="G13" s="70">
        <v>6</v>
      </c>
      <c r="H13" s="70">
        <v>7</v>
      </c>
      <c r="I13" s="70">
        <v>8</v>
      </c>
      <c r="J13" s="70">
        <v>9</v>
      </c>
      <c r="K13" s="70">
        <v>10</v>
      </c>
      <c r="L13" s="70">
        <v>11</v>
      </c>
      <c r="M13" s="70">
        <v>12</v>
      </c>
      <c r="N13" s="72">
        <v>13</v>
      </c>
    </row>
    <row r="14" spans="1:14" s="9" customFormat="1" ht="13.5">
      <c r="A14" s="121"/>
      <c r="B14" s="122"/>
      <c r="C14" s="122"/>
      <c r="D14" s="122"/>
      <c r="E14" s="122"/>
      <c r="F14" s="122"/>
      <c r="G14" s="122"/>
      <c r="H14" s="122"/>
      <c r="I14" s="122"/>
      <c r="J14" s="122"/>
      <c r="K14" s="122"/>
      <c r="L14" s="122"/>
      <c r="M14" s="122"/>
      <c r="N14" s="123"/>
    </row>
    <row r="15" spans="1:36" s="81" customFormat="1" ht="13.5" customHeight="1">
      <c r="A15" s="890" t="s">
        <v>14</v>
      </c>
      <c r="B15" s="891"/>
      <c r="C15" s="564" t="s">
        <v>16</v>
      </c>
      <c r="D15" s="101" t="s">
        <v>147</v>
      </c>
      <c r="E15" s="124">
        <f aca="true" t="shared" si="0" ref="E15:N15">E19</f>
        <v>381248</v>
      </c>
      <c r="F15" s="124">
        <f t="shared" si="0"/>
        <v>3924000</v>
      </c>
      <c r="G15" s="124">
        <f t="shared" si="0"/>
        <v>506000</v>
      </c>
      <c r="H15" s="124">
        <f t="shared" si="0"/>
        <v>3893600</v>
      </c>
      <c r="I15" s="124">
        <f t="shared" si="0"/>
        <v>20600</v>
      </c>
      <c r="J15" s="124">
        <f t="shared" si="0"/>
        <v>3873000</v>
      </c>
      <c r="K15" s="124">
        <f t="shared" si="0"/>
        <v>2796000</v>
      </c>
      <c r="L15" s="124">
        <f t="shared" si="0"/>
        <v>2160000</v>
      </c>
      <c r="M15" s="124">
        <f t="shared" si="0"/>
        <v>0</v>
      </c>
      <c r="N15" s="125">
        <f t="shared" si="0"/>
        <v>411648</v>
      </c>
      <c r="O15" s="30"/>
      <c r="P15" s="30"/>
      <c r="Q15" s="30"/>
      <c r="R15" s="115"/>
      <c r="S15" s="115"/>
      <c r="T15" s="115"/>
      <c r="U15" s="115"/>
      <c r="V15" s="115"/>
      <c r="W15" s="115"/>
      <c r="X15" s="115"/>
      <c r="Y15" s="115"/>
      <c r="Z15" s="115"/>
      <c r="AA15" s="115"/>
      <c r="AB15" s="115"/>
      <c r="AC15" s="115"/>
      <c r="AD15" s="115"/>
      <c r="AE15" s="115"/>
      <c r="AF15" s="115"/>
      <c r="AG15" s="115"/>
      <c r="AH15" s="115"/>
      <c r="AI15" s="115"/>
      <c r="AJ15" s="115"/>
    </row>
    <row r="16" spans="1:36" s="81" customFormat="1" ht="13.5" customHeight="1">
      <c r="A16" s="890"/>
      <c r="B16" s="891"/>
      <c r="C16" s="564"/>
      <c r="D16" s="101" t="s">
        <v>148</v>
      </c>
      <c r="E16" s="124">
        <f aca="true" t="shared" si="1" ref="E16:N16">E20</f>
        <v>-24548</v>
      </c>
      <c r="F16" s="124">
        <f t="shared" si="1"/>
        <v>0</v>
      </c>
      <c r="G16" s="124">
        <f t="shared" si="1"/>
        <v>0</v>
      </c>
      <c r="H16" s="124">
        <f t="shared" si="1"/>
        <v>6000</v>
      </c>
      <c r="I16" s="124">
        <f t="shared" si="1"/>
        <v>0</v>
      </c>
      <c r="J16" s="124">
        <f t="shared" si="1"/>
        <v>6000</v>
      </c>
      <c r="K16" s="124">
        <f t="shared" si="1"/>
        <v>0</v>
      </c>
      <c r="L16" s="124">
        <f t="shared" si="1"/>
        <v>0</v>
      </c>
      <c r="M16" s="124">
        <f t="shared" si="1"/>
        <v>0</v>
      </c>
      <c r="N16" s="125">
        <f t="shared" si="1"/>
        <v>-30548</v>
      </c>
      <c r="O16" s="30"/>
      <c r="P16" s="30"/>
      <c r="Q16" s="30"/>
      <c r="R16" s="115"/>
      <c r="S16" s="115"/>
      <c r="T16" s="115"/>
      <c r="U16" s="115"/>
      <c r="V16" s="115"/>
      <c r="W16" s="115"/>
      <c r="X16" s="115"/>
      <c r="Y16" s="115"/>
      <c r="Z16" s="115"/>
      <c r="AA16" s="115"/>
      <c r="AB16" s="115"/>
      <c r="AC16" s="115"/>
      <c r="AD16" s="115"/>
      <c r="AE16" s="115"/>
      <c r="AF16" s="115"/>
      <c r="AG16" s="115"/>
      <c r="AH16" s="115"/>
      <c r="AI16" s="115"/>
      <c r="AJ16" s="115"/>
    </row>
    <row r="17" spans="1:36" s="81" customFormat="1" ht="13.5" customHeight="1">
      <c r="A17" s="890"/>
      <c r="B17" s="891"/>
      <c r="C17" s="564"/>
      <c r="D17" s="101" t="s">
        <v>149</v>
      </c>
      <c r="E17" s="124">
        <f aca="true" t="shared" si="2" ref="E17:N17">E15+E16</f>
        <v>356700</v>
      </c>
      <c r="F17" s="124">
        <f t="shared" si="2"/>
        <v>3924000</v>
      </c>
      <c r="G17" s="124">
        <f t="shared" si="2"/>
        <v>506000</v>
      </c>
      <c r="H17" s="124">
        <f t="shared" si="2"/>
        <v>3899600</v>
      </c>
      <c r="I17" s="124">
        <f t="shared" si="2"/>
        <v>20600</v>
      </c>
      <c r="J17" s="124">
        <f t="shared" si="2"/>
        <v>3879000</v>
      </c>
      <c r="K17" s="124">
        <f t="shared" si="2"/>
        <v>2796000</v>
      </c>
      <c r="L17" s="124">
        <f t="shared" si="2"/>
        <v>2160000</v>
      </c>
      <c r="M17" s="124">
        <f t="shared" si="2"/>
        <v>0</v>
      </c>
      <c r="N17" s="125">
        <f t="shared" si="2"/>
        <v>381100</v>
      </c>
      <c r="O17" s="30"/>
      <c r="P17" s="30"/>
      <c r="Q17" s="30"/>
      <c r="R17" s="115"/>
      <c r="S17" s="115"/>
      <c r="T17" s="115"/>
      <c r="U17" s="115"/>
      <c r="V17" s="115"/>
      <c r="W17" s="115"/>
      <c r="X17" s="115"/>
      <c r="Y17" s="115"/>
      <c r="Z17" s="115"/>
      <c r="AA17" s="115"/>
      <c r="AB17" s="115"/>
      <c r="AC17" s="115"/>
      <c r="AD17" s="115"/>
      <c r="AE17" s="115"/>
      <c r="AF17" s="115"/>
      <c r="AG17" s="115"/>
      <c r="AH17" s="115"/>
      <c r="AI17" s="115"/>
      <c r="AJ17" s="115"/>
    </row>
    <row r="18" spans="1:36" s="81" customFormat="1" ht="12.75">
      <c r="A18" s="126"/>
      <c r="B18" s="127"/>
      <c r="C18" s="102"/>
      <c r="D18" s="102"/>
      <c r="E18" s="124"/>
      <c r="F18" s="124"/>
      <c r="G18" s="124"/>
      <c r="H18" s="124"/>
      <c r="I18" s="124"/>
      <c r="J18" s="124"/>
      <c r="K18" s="124"/>
      <c r="L18" s="124"/>
      <c r="M18" s="128"/>
      <c r="N18" s="129"/>
      <c r="O18" s="30"/>
      <c r="P18" s="30"/>
      <c r="Q18" s="30"/>
      <c r="R18" s="115"/>
      <c r="S18" s="115"/>
      <c r="T18" s="115"/>
      <c r="U18" s="115"/>
      <c r="V18" s="115"/>
      <c r="W18" s="115"/>
      <c r="X18" s="115"/>
      <c r="Y18" s="115"/>
      <c r="Z18" s="115"/>
      <c r="AA18" s="115"/>
      <c r="AB18" s="115"/>
      <c r="AC18" s="115"/>
      <c r="AD18" s="115"/>
      <c r="AE18" s="115"/>
      <c r="AF18" s="115"/>
      <c r="AG18" s="115"/>
      <c r="AH18" s="115"/>
      <c r="AI18" s="115"/>
      <c r="AJ18" s="115"/>
    </row>
    <row r="19" spans="1:36" ht="12.75">
      <c r="A19" s="890"/>
      <c r="B19" s="892" t="s">
        <v>167</v>
      </c>
      <c r="C19" s="893" t="s">
        <v>168</v>
      </c>
      <c r="D19" s="131" t="s">
        <v>147</v>
      </c>
      <c r="E19" s="132">
        <v>381248</v>
      </c>
      <c r="F19" s="132">
        <v>3924000</v>
      </c>
      <c r="G19" s="133">
        <v>506000</v>
      </c>
      <c r="H19" s="132">
        <v>3893600</v>
      </c>
      <c r="I19" s="132">
        <v>20600</v>
      </c>
      <c r="J19" s="132">
        <v>3873000</v>
      </c>
      <c r="K19" s="132">
        <v>2796000</v>
      </c>
      <c r="L19" s="132">
        <v>2160000</v>
      </c>
      <c r="M19" s="134">
        <v>0</v>
      </c>
      <c r="N19" s="135">
        <f>E19+F19-H19</f>
        <v>411648</v>
      </c>
      <c r="O19" s="54"/>
      <c r="P19" s="54"/>
      <c r="Q19" s="54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</row>
    <row r="20" spans="1:36" ht="12.75">
      <c r="A20" s="890"/>
      <c r="B20" s="892"/>
      <c r="C20" s="893"/>
      <c r="D20" s="131" t="s">
        <v>148</v>
      </c>
      <c r="E20" s="132">
        <v>-24548</v>
      </c>
      <c r="F20" s="132"/>
      <c r="G20" s="133"/>
      <c r="H20" s="132">
        <v>6000</v>
      </c>
      <c r="I20" s="132"/>
      <c r="J20" s="132">
        <v>6000</v>
      </c>
      <c r="K20" s="132"/>
      <c r="L20" s="132"/>
      <c r="M20" s="134"/>
      <c r="N20" s="135">
        <v>-30548</v>
      </c>
      <c r="O20" s="54"/>
      <c r="P20" s="54"/>
      <c r="Q20" s="54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</row>
    <row r="21" spans="1:36" ht="12.75">
      <c r="A21" s="890"/>
      <c r="B21" s="892"/>
      <c r="C21" s="893"/>
      <c r="D21" s="131" t="s">
        <v>149</v>
      </c>
      <c r="E21" s="132">
        <f aca="true" t="shared" si="3" ref="E21:N21">E19+E20</f>
        <v>356700</v>
      </c>
      <c r="F21" s="132">
        <f t="shared" si="3"/>
        <v>3924000</v>
      </c>
      <c r="G21" s="132">
        <f t="shared" si="3"/>
        <v>506000</v>
      </c>
      <c r="H21" s="132">
        <f t="shared" si="3"/>
        <v>3899600</v>
      </c>
      <c r="I21" s="132">
        <f t="shared" si="3"/>
        <v>20600</v>
      </c>
      <c r="J21" s="132">
        <f t="shared" si="3"/>
        <v>3879000</v>
      </c>
      <c r="K21" s="132">
        <f t="shared" si="3"/>
        <v>2796000</v>
      </c>
      <c r="L21" s="132">
        <f t="shared" si="3"/>
        <v>2160000</v>
      </c>
      <c r="M21" s="132">
        <f t="shared" si="3"/>
        <v>0</v>
      </c>
      <c r="N21" s="135">
        <f t="shared" si="3"/>
        <v>381100</v>
      </c>
      <c r="O21" s="54"/>
      <c r="P21" s="54"/>
      <c r="Q21" s="54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</row>
    <row r="22" spans="1:36" ht="12.75">
      <c r="A22" s="137"/>
      <c r="B22" s="138"/>
      <c r="C22" s="139"/>
      <c r="D22" s="139"/>
      <c r="E22" s="132"/>
      <c r="F22" s="132"/>
      <c r="G22" s="132"/>
      <c r="H22" s="132"/>
      <c r="I22" s="132"/>
      <c r="J22" s="132"/>
      <c r="K22" s="132"/>
      <c r="L22" s="132"/>
      <c r="M22" s="134"/>
      <c r="N22" s="135"/>
      <c r="O22" s="54"/>
      <c r="P22" s="54"/>
      <c r="Q22" s="54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</row>
    <row r="23" spans="1:50" s="81" customFormat="1" ht="12.75">
      <c r="A23" s="894">
        <v>710</v>
      </c>
      <c r="B23" s="895"/>
      <c r="C23" s="778" t="s">
        <v>66</v>
      </c>
      <c r="D23" s="101" t="s">
        <v>147</v>
      </c>
      <c r="E23" s="128">
        <f aca="true" t="shared" si="4" ref="E23:N23">E27</f>
        <v>-1801765</v>
      </c>
      <c r="F23" s="128">
        <f t="shared" si="4"/>
        <v>3100000</v>
      </c>
      <c r="G23" s="128">
        <f t="shared" si="4"/>
        <v>0</v>
      </c>
      <c r="H23" s="128">
        <f t="shared" si="4"/>
        <v>2792000</v>
      </c>
      <c r="I23" s="128">
        <f t="shared" si="4"/>
        <v>0</v>
      </c>
      <c r="J23" s="128">
        <f t="shared" si="4"/>
        <v>2792000</v>
      </c>
      <c r="K23" s="128">
        <f t="shared" si="4"/>
        <v>1046000</v>
      </c>
      <c r="L23" s="128">
        <f t="shared" si="4"/>
        <v>800000</v>
      </c>
      <c r="M23" s="128">
        <f t="shared" si="4"/>
        <v>0</v>
      </c>
      <c r="N23" s="129">
        <f t="shared" si="4"/>
        <v>-1493765</v>
      </c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1"/>
    </row>
    <row r="24" spans="1:50" s="81" customFormat="1" ht="12.75">
      <c r="A24" s="894"/>
      <c r="B24" s="895"/>
      <c r="C24" s="778"/>
      <c r="D24" s="101" t="s">
        <v>148</v>
      </c>
      <c r="E24" s="128">
        <f aca="true" t="shared" si="5" ref="E24:N24">E28</f>
        <v>-149339</v>
      </c>
      <c r="F24" s="128">
        <f t="shared" si="5"/>
        <v>0</v>
      </c>
      <c r="G24" s="128">
        <f t="shared" si="5"/>
        <v>0</v>
      </c>
      <c r="H24" s="128">
        <f t="shared" si="5"/>
        <v>-80000</v>
      </c>
      <c r="I24" s="128">
        <f t="shared" si="5"/>
        <v>0</v>
      </c>
      <c r="J24" s="128">
        <f t="shared" si="5"/>
        <v>-80000</v>
      </c>
      <c r="K24" s="128">
        <f t="shared" si="5"/>
        <v>0</v>
      </c>
      <c r="L24" s="128">
        <f t="shared" si="5"/>
        <v>0</v>
      </c>
      <c r="M24" s="128">
        <f t="shared" si="5"/>
        <v>0</v>
      </c>
      <c r="N24" s="129">
        <f t="shared" si="5"/>
        <v>-69339</v>
      </c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41"/>
      <c r="AL24" s="41"/>
      <c r="AM24" s="41"/>
      <c r="AN24" s="41"/>
      <c r="AO24" s="41"/>
      <c r="AP24" s="41"/>
      <c r="AQ24" s="41"/>
      <c r="AR24" s="41"/>
      <c r="AS24" s="41"/>
      <c r="AT24" s="41"/>
      <c r="AU24" s="41"/>
      <c r="AV24" s="41"/>
      <c r="AW24" s="41"/>
      <c r="AX24" s="41"/>
    </row>
    <row r="25" spans="1:50" s="81" customFormat="1" ht="12.75">
      <c r="A25" s="894"/>
      <c r="B25" s="895"/>
      <c r="C25" s="778"/>
      <c r="D25" s="101" t="s">
        <v>149</v>
      </c>
      <c r="E25" s="128">
        <f aca="true" t="shared" si="6" ref="E25:N25">E23+E24</f>
        <v>-1951104</v>
      </c>
      <c r="F25" s="128">
        <f t="shared" si="6"/>
        <v>3100000</v>
      </c>
      <c r="G25" s="128">
        <f t="shared" si="6"/>
        <v>0</v>
      </c>
      <c r="H25" s="128">
        <f t="shared" si="6"/>
        <v>2712000</v>
      </c>
      <c r="I25" s="128">
        <f t="shared" si="6"/>
        <v>0</v>
      </c>
      <c r="J25" s="128">
        <f t="shared" si="6"/>
        <v>2712000</v>
      </c>
      <c r="K25" s="128">
        <f t="shared" si="6"/>
        <v>1046000</v>
      </c>
      <c r="L25" s="128">
        <f t="shared" si="6"/>
        <v>800000</v>
      </c>
      <c r="M25" s="128">
        <f t="shared" si="6"/>
        <v>0</v>
      </c>
      <c r="N25" s="129">
        <f t="shared" si="6"/>
        <v>-1563104</v>
      </c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41"/>
      <c r="AL25" s="41"/>
      <c r="AM25" s="41"/>
      <c r="AN25" s="41"/>
      <c r="AO25" s="41"/>
      <c r="AP25" s="41"/>
      <c r="AQ25" s="41"/>
      <c r="AR25" s="41"/>
      <c r="AS25" s="41"/>
      <c r="AT25" s="41"/>
      <c r="AU25" s="41"/>
      <c r="AV25" s="41"/>
      <c r="AW25" s="41"/>
      <c r="AX25" s="41"/>
    </row>
    <row r="26" spans="1:36" ht="12.75">
      <c r="A26" s="140"/>
      <c r="B26" s="131"/>
      <c r="C26" s="94"/>
      <c r="D26" s="94"/>
      <c r="E26" s="132"/>
      <c r="F26" s="132"/>
      <c r="G26" s="134"/>
      <c r="H26" s="132"/>
      <c r="I26" s="134"/>
      <c r="J26" s="132"/>
      <c r="K26" s="132"/>
      <c r="L26" s="132"/>
      <c r="M26" s="134"/>
      <c r="N26" s="135"/>
      <c r="O26" s="54"/>
      <c r="P26" s="54"/>
      <c r="Q26" s="54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</row>
    <row r="27" spans="1:40" ht="12.75">
      <c r="A27" s="896"/>
      <c r="B27" s="897">
        <v>71095</v>
      </c>
      <c r="C27" s="893" t="s">
        <v>169</v>
      </c>
      <c r="D27" s="131" t="s">
        <v>147</v>
      </c>
      <c r="E27" s="134">
        <v>-1801765</v>
      </c>
      <c r="F27" s="134">
        <v>3100000</v>
      </c>
      <c r="G27" s="134">
        <v>0</v>
      </c>
      <c r="H27" s="134">
        <v>2792000</v>
      </c>
      <c r="I27" s="134">
        <v>0</v>
      </c>
      <c r="J27" s="134">
        <v>2792000</v>
      </c>
      <c r="K27" s="134">
        <v>1046000</v>
      </c>
      <c r="L27" s="134">
        <v>800000</v>
      </c>
      <c r="M27" s="134">
        <v>0</v>
      </c>
      <c r="N27" s="141">
        <f>E27+F27-H27</f>
        <v>-1493765</v>
      </c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90"/>
      <c r="AL27" s="90"/>
      <c r="AM27" s="90"/>
      <c r="AN27" s="90"/>
    </row>
    <row r="28" spans="1:40" ht="12.75">
      <c r="A28" s="896"/>
      <c r="B28" s="897"/>
      <c r="C28" s="893"/>
      <c r="D28" s="131" t="s">
        <v>148</v>
      </c>
      <c r="E28" s="134">
        <v>-149339</v>
      </c>
      <c r="F28" s="134"/>
      <c r="G28" s="134"/>
      <c r="H28" s="134">
        <v>-80000</v>
      </c>
      <c r="I28" s="134"/>
      <c r="J28" s="134">
        <v>-80000</v>
      </c>
      <c r="K28" s="134"/>
      <c r="L28" s="134"/>
      <c r="M28" s="134"/>
      <c r="N28" s="141">
        <v>-69339</v>
      </c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90"/>
      <c r="AL28" s="90"/>
      <c r="AM28" s="90"/>
      <c r="AN28" s="90"/>
    </row>
    <row r="29" spans="1:40" ht="12.75">
      <c r="A29" s="896"/>
      <c r="B29" s="897"/>
      <c r="C29" s="893"/>
      <c r="D29" s="131" t="s">
        <v>149</v>
      </c>
      <c r="E29" s="134">
        <f aca="true" t="shared" si="7" ref="E29:N29">E27+E28</f>
        <v>-1951104</v>
      </c>
      <c r="F29" s="134">
        <f t="shared" si="7"/>
        <v>3100000</v>
      </c>
      <c r="G29" s="134">
        <f t="shared" si="7"/>
        <v>0</v>
      </c>
      <c r="H29" s="134">
        <f t="shared" si="7"/>
        <v>2712000</v>
      </c>
      <c r="I29" s="134">
        <f t="shared" si="7"/>
        <v>0</v>
      </c>
      <c r="J29" s="134">
        <f t="shared" si="7"/>
        <v>2712000</v>
      </c>
      <c r="K29" s="134">
        <f t="shared" si="7"/>
        <v>1046000</v>
      </c>
      <c r="L29" s="134">
        <f t="shared" si="7"/>
        <v>800000</v>
      </c>
      <c r="M29" s="134">
        <f t="shared" si="7"/>
        <v>0</v>
      </c>
      <c r="N29" s="141">
        <f t="shared" si="7"/>
        <v>-1563104</v>
      </c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90"/>
      <c r="AL29" s="90"/>
      <c r="AM29" s="90"/>
      <c r="AN29" s="90"/>
    </row>
    <row r="30" spans="1:36" ht="12.75">
      <c r="A30" s="140"/>
      <c r="B30" s="131"/>
      <c r="C30" s="142"/>
      <c r="D30" s="142"/>
      <c r="E30" s="132"/>
      <c r="F30" s="132"/>
      <c r="G30" s="134"/>
      <c r="H30" s="132"/>
      <c r="I30" s="132"/>
      <c r="J30" s="132"/>
      <c r="K30" s="132"/>
      <c r="L30" s="132"/>
      <c r="M30" s="134"/>
      <c r="N30" s="135"/>
      <c r="O30" s="54"/>
      <c r="P30" s="54"/>
      <c r="Q30" s="54"/>
      <c r="R30" s="143"/>
      <c r="S30" s="143"/>
      <c r="T30" s="143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</row>
    <row r="31" spans="1:36" s="81" customFormat="1" ht="12.75">
      <c r="A31" s="896"/>
      <c r="B31" s="897"/>
      <c r="C31" s="778" t="s">
        <v>153</v>
      </c>
      <c r="D31" s="101" t="s">
        <v>147</v>
      </c>
      <c r="E31" s="124">
        <f aca="true" t="shared" si="8" ref="E31:N31">E15+E23</f>
        <v>-1420517</v>
      </c>
      <c r="F31" s="124">
        <f t="shared" si="8"/>
        <v>7024000</v>
      </c>
      <c r="G31" s="124">
        <f t="shared" si="8"/>
        <v>506000</v>
      </c>
      <c r="H31" s="124">
        <f t="shared" si="8"/>
        <v>6685600</v>
      </c>
      <c r="I31" s="124">
        <f t="shared" si="8"/>
        <v>20600</v>
      </c>
      <c r="J31" s="124">
        <f t="shared" si="8"/>
        <v>6665000</v>
      </c>
      <c r="K31" s="124">
        <f t="shared" si="8"/>
        <v>3842000</v>
      </c>
      <c r="L31" s="124">
        <f t="shared" si="8"/>
        <v>2960000</v>
      </c>
      <c r="M31" s="124">
        <f t="shared" si="8"/>
        <v>0</v>
      </c>
      <c r="N31" s="125">
        <f t="shared" si="8"/>
        <v>-1082117</v>
      </c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115"/>
      <c r="AA31" s="115"/>
      <c r="AB31" s="115"/>
      <c r="AC31" s="115"/>
      <c r="AD31" s="115"/>
      <c r="AE31" s="115"/>
      <c r="AF31" s="115"/>
      <c r="AG31" s="115"/>
      <c r="AH31" s="115"/>
      <c r="AI31" s="115"/>
      <c r="AJ31" s="115"/>
    </row>
    <row r="32" spans="1:41" ht="12.75">
      <c r="A32" s="896"/>
      <c r="B32" s="897"/>
      <c r="C32" s="778"/>
      <c r="D32" s="101" t="s">
        <v>148</v>
      </c>
      <c r="E32" s="79">
        <f aca="true" t="shared" si="9" ref="E32:N32">E16+E24</f>
        <v>-173887</v>
      </c>
      <c r="F32" s="79">
        <f t="shared" si="9"/>
        <v>0</v>
      </c>
      <c r="G32" s="79">
        <f t="shared" si="9"/>
        <v>0</v>
      </c>
      <c r="H32" s="79">
        <f t="shared" si="9"/>
        <v>-74000</v>
      </c>
      <c r="I32" s="79">
        <f t="shared" si="9"/>
        <v>0</v>
      </c>
      <c r="J32" s="79">
        <f t="shared" si="9"/>
        <v>-74000</v>
      </c>
      <c r="K32" s="79">
        <f t="shared" si="9"/>
        <v>0</v>
      </c>
      <c r="L32" s="79">
        <f t="shared" si="9"/>
        <v>0</v>
      </c>
      <c r="M32" s="79">
        <f t="shared" si="9"/>
        <v>0</v>
      </c>
      <c r="N32" s="80">
        <f t="shared" si="9"/>
        <v>-99887</v>
      </c>
      <c r="O32" s="54"/>
      <c r="P32" s="54"/>
      <c r="Q32" s="54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</row>
    <row r="33" spans="1:41" ht="13.5" thickBot="1">
      <c r="A33" s="898"/>
      <c r="B33" s="899"/>
      <c r="C33" s="900"/>
      <c r="D33" s="103" t="s">
        <v>149</v>
      </c>
      <c r="E33" s="105">
        <f aca="true" t="shared" si="10" ref="E33:N33">E31+E32</f>
        <v>-1594404</v>
      </c>
      <c r="F33" s="105">
        <f t="shared" si="10"/>
        <v>7024000</v>
      </c>
      <c r="G33" s="105">
        <f t="shared" si="10"/>
        <v>506000</v>
      </c>
      <c r="H33" s="105">
        <f t="shared" si="10"/>
        <v>6611600</v>
      </c>
      <c r="I33" s="105">
        <f t="shared" si="10"/>
        <v>20600</v>
      </c>
      <c r="J33" s="105">
        <f t="shared" si="10"/>
        <v>6591000</v>
      </c>
      <c r="K33" s="105">
        <f t="shared" si="10"/>
        <v>3842000</v>
      </c>
      <c r="L33" s="105">
        <f t="shared" si="10"/>
        <v>2960000</v>
      </c>
      <c r="M33" s="105">
        <f t="shared" si="10"/>
        <v>0</v>
      </c>
      <c r="N33" s="106">
        <f t="shared" si="10"/>
        <v>-1182004</v>
      </c>
      <c r="O33" s="54"/>
      <c r="P33" s="54"/>
      <c r="Q33" s="54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</row>
    <row r="34" spans="1:41" ht="12.75">
      <c r="A34" s="36"/>
      <c r="B34" s="63"/>
      <c r="C34" s="36"/>
      <c r="D34" s="36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</row>
    <row r="35" spans="1:41" ht="12.75">
      <c r="A35" s="114" t="s">
        <v>154</v>
      </c>
      <c r="B35" s="36"/>
      <c r="C35" s="36"/>
      <c r="D35" s="36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</row>
    <row r="36" spans="1:41" ht="12.75">
      <c r="A36" s="114" t="s">
        <v>155</v>
      </c>
      <c r="B36" s="36"/>
      <c r="C36" s="36"/>
      <c r="D36" s="36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</row>
    <row r="37" spans="1:41" ht="12.75">
      <c r="A37" s="114" t="s">
        <v>156</v>
      </c>
      <c r="B37" s="36"/>
      <c r="C37" s="36"/>
      <c r="D37" s="36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</row>
    <row r="38" spans="1:41" ht="12.75">
      <c r="A38" s="36"/>
      <c r="B38" s="36"/>
      <c r="C38" s="36"/>
      <c r="D38" s="36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6"/>
      <c r="AN38" s="36"/>
      <c r="AO38" s="36"/>
    </row>
    <row r="39" spans="1:41" ht="12.75">
      <c r="A39" s="36"/>
      <c r="B39" s="36"/>
      <c r="C39" s="36"/>
      <c r="D39" s="36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K39" s="36"/>
      <c r="AL39" s="36"/>
      <c r="AM39" s="36"/>
      <c r="AN39" s="36"/>
      <c r="AO39" s="36"/>
    </row>
    <row r="40" spans="1:36" ht="12.75">
      <c r="A40" s="36"/>
      <c r="B40" s="36"/>
      <c r="C40" s="36"/>
      <c r="D40" s="36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36"/>
    </row>
    <row r="41" spans="1:36" ht="12.75">
      <c r="A41" s="36"/>
      <c r="B41" s="36"/>
      <c r="C41" s="36"/>
      <c r="D41" s="36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</row>
    <row r="42" spans="1:36" ht="12.75">
      <c r="A42" s="36"/>
      <c r="B42" s="36"/>
      <c r="C42" s="36"/>
      <c r="D42" s="36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</row>
    <row r="43" spans="1:36" ht="12.75">
      <c r="A43" s="36"/>
      <c r="B43" s="36"/>
      <c r="C43" s="36"/>
      <c r="D43" s="36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</row>
    <row r="44" spans="1:36" ht="12.75">
      <c r="A44" s="36"/>
      <c r="B44" s="36"/>
      <c r="C44" s="36"/>
      <c r="D44" s="36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</row>
    <row r="45" spans="1:36" ht="12.75">
      <c r="A45" s="36"/>
      <c r="B45" s="36"/>
      <c r="C45" s="36"/>
      <c r="D45" s="36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6"/>
      <c r="AI45" s="36"/>
      <c r="AJ45" s="36"/>
    </row>
    <row r="46" spans="1:36" ht="12.75">
      <c r="A46" s="36"/>
      <c r="B46" s="36"/>
      <c r="C46" s="36"/>
      <c r="D46" s="36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</row>
    <row r="47" spans="1:36" ht="12.75">
      <c r="A47" s="36"/>
      <c r="B47" s="36"/>
      <c r="C47" s="36"/>
      <c r="D47" s="36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36"/>
      <c r="AJ47" s="36"/>
    </row>
    <row r="48" spans="1:36" ht="12.75">
      <c r="A48" s="36"/>
      <c r="B48" s="36"/>
      <c r="C48" s="36"/>
      <c r="D48" s="36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</row>
    <row r="49" spans="1:36" ht="12.75">
      <c r="A49" s="36"/>
      <c r="B49" s="36"/>
      <c r="C49" s="36"/>
      <c r="D49" s="36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36"/>
      <c r="AJ49" s="36"/>
    </row>
    <row r="50" spans="1:36" ht="12.75">
      <c r="A50" s="36"/>
      <c r="B50" s="36"/>
      <c r="C50" s="36"/>
      <c r="D50" s="36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36"/>
    </row>
    <row r="51" spans="1:36" ht="12.75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</row>
    <row r="52" spans="1:36" ht="12.75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J52" s="36"/>
    </row>
    <row r="53" spans="1:36" ht="12.75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</row>
    <row r="54" spans="1:36" ht="12.75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6"/>
    </row>
    <row r="55" spans="1:36" ht="12.75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I55" s="36"/>
      <c r="AJ55" s="36"/>
    </row>
    <row r="56" spans="1:36" ht="12.75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6"/>
    </row>
    <row r="57" spans="1:36" ht="12.75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36"/>
      <c r="AH57" s="36"/>
      <c r="AI57" s="36"/>
      <c r="AJ57" s="36"/>
    </row>
    <row r="58" spans="1:36" ht="12.75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6"/>
      <c r="AI58" s="36"/>
      <c r="AJ58" s="36"/>
    </row>
    <row r="59" spans="1:36" ht="12.75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6"/>
    </row>
    <row r="60" spans="1:36" ht="12.75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</row>
    <row r="61" spans="1:36" ht="12.75">
      <c r="A61" s="36"/>
      <c r="B61" s="36"/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</row>
    <row r="62" spans="1:36" ht="12.75">
      <c r="A62" s="36"/>
      <c r="B62" s="36"/>
      <c r="C62" s="36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36"/>
      <c r="AG62" s="36"/>
      <c r="AH62" s="36"/>
      <c r="AI62" s="36"/>
      <c r="AJ62" s="36"/>
    </row>
    <row r="63" spans="1:36" ht="12.75">
      <c r="A63" s="36"/>
      <c r="B63" s="36"/>
      <c r="C63" s="36"/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F63" s="36"/>
      <c r="AG63" s="36"/>
      <c r="AH63" s="36"/>
      <c r="AI63" s="36"/>
      <c r="AJ63" s="36"/>
    </row>
    <row r="64" spans="1:36" ht="12.75">
      <c r="A64" s="36"/>
      <c r="B64" s="36"/>
      <c r="C64" s="36"/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6"/>
      <c r="AH64" s="36"/>
      <c r="AI64" s="36"/>
      <c r="AJ64" s="36"/>
    </row>
    <row r="65" spans="1:36" ht="12.75">
      <c r="A65" s="36"/>
      <c r="B65" s="36"/>
      <c r="C65" s="36"/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6"/>
      <c r="AG65" s="36"/>
      <c r="AH65" s="36"/>
      <c r="AI65" s="36"/>
      <c r="AJ65" s="36"/>
    </row>
    <row r="66" spans="1:36" ht="12.75">
      <c r="A66" s="36"/>
      <c r="B66" s="36"/>
      <c r="C66" s="36"/>
      <c r="D66" s="36"/>
      <c r="E66" s="36"/>
      <c r="F66" s="36"/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36"/>
      <c r="AH66" s="36"/>
      <c r="AI66" s="36"/>
      <c r="AJ66" s="36"/>
    </row>
    <row r="67" spans="1:36" ht="12.75">
      <c r="A67" s="36"/>
      <c r="B67" s="36"/>
      <c r="C67" s="36"/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F67" s="36"/>
      <c r="AG67" s="36"/>
      <c r="AH67" s="36"/>
      <c r="AI67" s="36"/>
      <c r="AJ67" s="36"/>
    </row>
    <row r="68" spans="1:36" ht="12.75">
      <c r="A68" s="36"/>
      <c r="B68" s="36"/>
      <c r="C68" s="36"/>
      <c r="D68" s="36"/>
      <c r="E68" s="36"/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6"/>
      <c r="AH68" s="36"/>
      <c r="AI68" s="36"/>
      <c r="AJ68" s="36"/>
    </row>
    <row r="69" spans="1:36" ht="12.75">
      <c r="A69" s="36"/>
      <c r="B69" s="36"/>
      <c r="C69" s="36"/>
      <c r="D69" s="36"/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6"/>
      <c r="AG69" s="36"/>
      <c r="AH69" s="36"/>
      <c r="AI69" s="36"/>
      <c r="AJ69" s="36"/>
    </row>
    <row r="70" spans="1:36" ht="12.75">
      <c r="A70" s="36"/>
      <c r="B70" s="36"/>
      <c r="C70" s="36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6"/>
    </row>
    <row r="71" spans="1:36" ht="12.75">
      <c r="A71" s="36"/>
      <c r="B71" s="36"/>
      <c r="C71" s="36"/>
      <c r="D71" s="36"/>
      <c r="E71" s="36"/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  <c r="AF71" s="36"/>
      <c r="AG71" s="36"/>
      <c r="AH71" s="36"/>
      <c r="AI71" s="36"/>
      <c r="AJ71" s="36"/>
    </row>
    <row r="72" spans="1:36" ht="12.75">
      <c r="A72" s="36"/>
      <c r="B72" s="36"/>
      <c r="C72" s="36"/>
      <c r="D72" s="36"/>
      <c r="E72" s="36"/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  <c r="AF72" s="36"/>
      <c r="AG72" s="36"/>
      <c r="AH72" s="36"/>
      <c r="AI72" s="36"/>
      <c r="AJ72" s="36"/>
    </row>
    <row r="73" spans="1:36" ht="12.75">
      <c r="A73" s="36"/>
      <c r="B73" s="36"/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  <c r="AF73" s="36"/>
      <c r="AG73" s="36"/>
      <c r="AH73" s="36"/>
      <c r="AI73" s="36"/>
      <c r="AJ73" s="36"/>
    </row>
    <row r="74" spans="1:36" ht="12.75">
      <c r="A74" s="36"/>
      <c r="B74" s="36"/>
      <c r="C74" s="36"/>
      <c r="D74" s="36"/>
      <c r="E74" s="36"/>
      <c r="F74" s="36"/>
      <c r="G74" s="36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  <c r="AF74" s="36"/>
      <c r="AG74" s="36"/>
      <c r="AH74" s="36"/>
      <c r="AI74" s="36"/>
      <c r="AJ74" s="36"/>
    </row>
    <row r="75" spans="1:36" ht="12.75">
      <c r="A75" s="36"/>
      <c r="B75" s="36"/>
      <c r="C75" s="36"/>
      <c r="D75" s="36"/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36"/>
      <c r="AH75" s="36"/>
      <c r="AI75" s="36"/>
      <c r="AJ75" s="36"/>
    </row>
    <row r="76" spans="1:36" ht="12.75">
      <c r="A76" s="36"/>
      <c r="B76" s="36"/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</row>
    <row r="77" spans="1:36" ht="12.75">
      <c r="A77" s="36"/>
      <c r="B77" s="36"/>
      <c r="C77" s="36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  <c r="AF77" s="36"/>
      <c r="AG77" s="36"/>
      <c r="AH77" s="36"/>
      <c r="AI77" s="36"/>
      <c r="AJ77" s="36"/>
    </row>
    <row r="78" spans="1:36" ht="12.75">
      <c r="A78" s="36"/>
      <c r="B78" s="36"/>
      <c r="C78" s="36"/>
      <c r="D78" s="36"/>
      <c r="E78" s="36"/>
      <c r="F78" s="36"/>
      <c r="G78" s="36"/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  <c r="AF78" s="36"/>
      <c r="AG78" s="36"/>
      <c r="AH78" s="36"/>
      <c r="AI78" s="36"/>
      <c r="AJ78" s="36"/>
    </row>
    <row r="79" spans="1:36" ht="12.75">
      <c r="A79" s="36"/>
      <c r="B79" s="36"/>
      <c r="C79" s="36"/>
      <c r="D79" s="36"/>
      <c r="E79" s="36"/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  <c r="AF79" s="36"/>
      <c r="AG79" s="36"/>
      <c r="AH79" s="36"/>
      <c r="AI79" s="36"/>
      <c r="AJ79" s="36"/>
    </row>
    <row r="80" spans="1:36" ht="12.75">
      <c r="A80" s="36"/>
      <c r="B80" s="36"/>
      <c r="C80" s="36"/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6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  <c r="AF80" s="36"/>
      <c r="AG80" s="36"/>
      <c r="AH80" s="36"/>
      <c r="AI80" s="36"/>
      <c r="AJ80" s="36"/>
    </row>
    <row r="81" spans="1:36" ht="12.75">
      <c r="A81" s="36"/>
      <c r="B81" s="36"/>
      <c r="C81" s="36"/>
      <c r="D81" s="36"/>
      <c r="E81" s="36"/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  <c r="AF81" s="36"/>
      <c r="AG81" s="36"/>
      <c r="AH81" s="36"/>
      <c r="AI81" s="36"/>
      <c r="AJ81" s="36"/>
    </row>
    <row r="82" spans="1:36" ht="12.75">
      <c r="A82" s="36"/>
      <c r="B82" s="36"/>
      <c r="C82" s="36"/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F82" s="36"/>
      <c r="AG82" s="36"/>
      <c r="AH82" s="36"/>
      <c r="AI82" s="36"/>
      <c r="AJ82" s="36"/>
    </row>
    <row r="83" spans="1:36" ht="12.75">
      <c r="A83" s="36"/>
      <c r="B83" s="36"/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F83" s="36"/>
      <c r="AG83" s="36"/>
      <c r="AH83" s="36"/>
      <c r="AI83" s="36"/>
      <c r="AJ83" s="36"/>
    </row>
    <row r="84" spans="1:36" ht="12.75">
      <c r="A84" s="36"/>
      <c r="B84" s="36"/>
      <c r="C84" s="36"/>
      <c r="D84" s="36"/>
      <c r="E84" s="36"/>
      <c r="F84" s="36"/>
      <c r="G84" s="36"/>
      <c r="H84" s="36"/>
      <c r="I84" s="36"/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  <c r="AF84" s="36"/>
      <c r="AG84" s="36"/>
      <c r="AH84" s="36"/>
      <c r="AI84" s="36"/>
      <c r="AJ84" s="36"/>
    </row>
    <row r="85" spans="1:36" ht="12.75">
      <c r="A85" s="36"/>
      <c r="B85" s="36"/>
      <c r="C85" s="36"/>
      <c r="D85" s="36"/>
      <c r="E85" s="36"/>
      <c r="F85" s="36"/>
      <c r="G85" s="36"/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6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  <c r="AF85" s="36"/>
      <c r="AG85" s="36"/>
      <c r="AH85" s="36"/>
      <c r="AI85" s="36"/>
      <c r="AJ85" s="36"/>
    </row>
    <row r="86" spans="1:36" ht="12.75">
      <c r="A86" s="36"/>
      <c r="B86" s="36"/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36"/>
      <c r="AG86" s="36"/>
      <c r="AH86" s="36"/>
      <c r="AI86" s="36"/>
      <c r="AJ86" s="36"/>
    </row>
    <row r="87" spans="1:36" ht="12.75">
      <c r="A87" s="36"/>
      <c r="B87" s="36"/>
      <c r="C87" s="36"/>
      <c r="D87" s="36"/>
      <c r="E87" s="36"/>
      <c r="F87" s="36"/>
      <c r="G87" s="36"/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F87" s="36"/>
      <c r="AG87" s="36"/>
      <c r="AH87" s="36"/>
      <c r="AI87" s="36"/>
      <c r="AJ87" s="36"/>
    </row>
    <row r="88" spans="1:36" ht="12.75">
      <c r="A88" s="36"/>
      <c r="B88" s="36"/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F88" s="36"/>
      <c r="AG88" s="36"/>
      <c r="AH88" s="36"/>
      <c r="AI88" s="36"/>
      <c r="AJ88" s="36"/>
    </row>
    <row r="89" spans="1:36" ht="12.75">
      <c r="A89" s="36"/>
      <c r="B89" s="36"/>
      <c r="C89" s="36"/>
      <c r="D89" s="36"/>
      <c r="E89" s="36"/>
      <c r="F89" s="36"/>
      <c r="G89" s="36"/>
      <c r="H89" s="36"/>
      <c r="I89" s="36"/>
      <c r="J89" s="36"/>
      <c r="K89" s="36"/>
      <c r="L89" s="36"/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F89" s="36"/>
      <c r="AG89" s="36"/>
      <c r="AH89" s="36"/>
      <c r="AI89" s="36"/>
      <c r="AJ89" s="36"/>
    </row>
    <row r="90" spans="1:36" ht="12.75">
      <c r="A90" s="36"/>
      <c r="B90" s="36"/>
      <c r="C90" s="36"/>
      <c r="D90" s="36"/>
      <c r="E90" s="36"/>
      <c r="F90" s="36"/>
      <c r="G90" s="36"/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F90" s="36"/>
      <c r="AG90" s="36"/>
      <c r="AH90" s="36"/>
      <c r="AI90" s="36"/>
      <c r="AJ90" s="36"/>
    </row>
    <row r="91" spans="1:36" ht="12.75">
      <c r="A91" s="36"/>
      <c r="B91" s="36"/>
      <c r="C91" s="36"/>
      <c r="D91" s="36"/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F91" s="36"/>
      <c r="AG91" s="36"/>
      <c r="AH91" s="36"/>
      <c r="AI91" s="36"/>
      <c r="AJ91" s="36"/>
    </row>
    <row r="92" spans="1:36" ht="12.75">
      <c r="A92" s="36"/>
      <c r="B92" s="36"/>
      <c r="C92" s="36"/>
      <c r="D92" s="36"/>
      <c r="E92" s="36"/>
      <c r="F92" s="36"/>
      <c r="G92" s="36"/>
      <c r="H92" s="36"/>
      <c r="I92" s="36"/>
      <c r="J92" s="36"/>
      <c r="K92" s="36"/>
      <c r="L92" s="36"/>
      <c r="M92" s="36"/>
      <c r="N92" s="36"/>
      <c r="O92" s="36"/>
      <c r="P92" s="36"/>
      <c r="Q92" s="36"/>
      <c r="R92" s="36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  <c r="AF92" s="36"/>
      <c r="AG92" s="36"/>
      <c r="AH92" s="36"/>
      <c r="AI92" s="36"/>
      <c r="AJ92" s="36"/>
    </row>
    <row r="93" spans="1:36" ht="12.75">
      <c r="A93" s="36"/>
      <c r="B93" s="36"/>
      <c r="C93" s="36"/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F93" s="36"/>
      <c r="AG93" s="36"/>
      <c r="AH93" s="36"/>
      <c r="AI93" s="36"/>
      <c r="AJ93" s="36"/>
    </row>
    <row r="94" spans="1:36" ht="12.75">
      <c r="A94" s="36"/>
      <c r="B94" s="36"/>
      <c r="C94" s="36"/>
      <c r="D94" s="36"/>
      <c r="E94" s="36"/>
      <c r="F94" s="36"/>
      <c r="G94" s="36"/>
      <c r="H94" s="36"/>
      <c r="I94" s="36"/>
      <c r="J94" s="36"/>
      <c r="K94" s="36"/>
      <c r="L94" s="36"/>
      <c r="M94" s="36"/>
      <c r="N94" s="36"/>
      <c r="O94" s="36"/>
      <c r="P94" s="36"/>
      <c r="Q94" s="36"/>
      <c r="R94" s="36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F94" s="36"/>
      <c r="AG94" s="36"/>
      <c r="AH94" s="36"/>
      <c r="AI94" s="36"/>
      <c r="AJ94" s="36"/>
    </row>
    <row r="95" spans="1:36" ht="12.75">
      <c r="A95" s="36"/>
      <c r="B95" s="36"/>
      <c r="C95" s="36"/>
      <c r="D95" s="36"/>
      <c r="E95" s="36"/>
      <c r="F95" s="36"/>
      <c r="G95" s="36"/>
      <c r="H95" s="36"/>
      <c r="I95" s="36"/>
      <c r="J95" s="36"/>
      <c r="K95" s="36"/>
      <c r="L95" s="36"/>
      <c r="M95" s="36"/>
      <c r="N95" s="36"/>
      <c r="O95" s="36"/>
      <c r="P95" s="36"/>
      <c r="Q95" s="36"/>
      <c r="R95" s="36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F95" s="36"/>
      <c r="AG95" s="36"/>
      <c r="AH95" s="36"/>
      <c r="AI95" s="36"/>
      <c r="AJ95" s="36"/>
    </row>
    <row r="96" spans="1:36" ht="12.75">
      <c r="A96" s="36"/>
      <c r="B96" s="36"/>
      <c r="C96" s="36"/>
      <c r="D96" s="36"/>
      <c r="E96" s="36"/>
      <c r="F96" s="36"/>
      <c r="G96" s="36"/>
      <c r="H96" s="36"/>
      <c r="I96" s="36"/>
      <c r="J96" s="36"/>
      <c r="K96" s="36"/>
      <c r="L96" s="36"/>
      <c r="M96" s="36"/>
      <c r="N96" s="36"/>
      <c r="O96" s="36"/>
      <c r="P96" s="36"/>
      <c r="Q96" s="36"/>
      <c r="R96" s="36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F96" s="36"/>
      <c r="AG96" s="36"/>
      <c r="AH96" s="36"/>
      <c r="AI96" s="36"/>
      <c r="AJ96" s="36"/>
    </row>
    <row r="97" spans="1:36" ht="12.75">
      <c r="A97" s="36"/>
      <c r="B97" s="36"/>
      <c r="C97" s="36"/>
      <c r="D97" s="36"/>
      <c r="E97" s="36"/>
      <c r="F97" s="36"/>
      <c r="G97" s="36"/>
      <c r="H97" s="36"/>
      <c r="I97" s="36"/>
      <c r="J97" s="36"/>
      <c r="K97" s="36"/>
      <c r="L97" s="36"/>
      <c r="M97" s="36"/>
      <c r="N97" s="36"/>
      <c r="O97" s="36"/>
      <c r="P97" s="36"/>
      <c r="Q97" s="36"/>
      <c r="R97" s="36"/>
      <c r="S97" s="36"/>
      <c r="T97" s="36"/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F97" s="36"/>
      <c r="AG97" s="36"/>
      <c r="AH97" s="36"/>
      <c r="AI97" s="36"/>
      <c r="AJ97" s="36"/>
    </row>
    <row r="98" spans="1:36" ht="12.75">
      <c r="A98" s="36"/>
      <c r="B98" s="36"/>
      <c r="C98" s="36"/>
      <c r="D98" s="36"/>
      <c r="E98" s="36"/>
      <c r="F98" s="36"/>
      <c r="G98" s="36"/>
      <c r="H98" s="36"/>
      <c r="I98" s="36"/>
      <c r="J98" s="36"/>
      <c r="K98" s="36"/>
      <c r="L98" s="36"/>
      <c r="M98" s="36"/>
      <c r="N98" s="36"/>
      <c r="O98" s="36"/>
      <c r="P98" s="36"/>
      <c r="Q98" s="36"/>
      <c r="R98" s="36"/>
      <c r="S98" s="36"/>
      <c r="T98" s="36"/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F98" s="36"/>
      <c r="AG98" s="36"/>
      <c r="AH98" s="36"/>
      <c r="AI98" s="36"/>
      <c r="AJ98" s="36"/>
    </row>
    <row r="99" spans="1:36" ht="12.75">
      <c r="A99" s="36"/>
      <c r="B99" s="36"/>
      <c r="C99" s="36"/>
      <c r="D99" s="36"/>
      <c r="E99" s="36"/>
      <c r="F99" s="36"/>
      <c r="G99" s="36"/>
      <c r="H99" s="36"/>
      <c r="I99" s="36"/>
      <c r="J99" s="36"/>
      <c r="K99" s="36"/>
      <c r="L99" s="36"/>
      <c r="M99" s="36"/>
      <c r="N99" s="36"/>
      <c r="O99" s="36"/>
      <c r="P99" s="36"/>
      <c r="Q99" s="36"/>
      <c r="R99" s="36"/>
      <c r="S99" s="36"/>
      <c r="T99" s="36"/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  <c r="AF99" s="36"/>
      <c r="AG99" s="36"/>
      <c r="AH99" s="36"/>
      <c r="AI99" s="36"/>
      <c r="AJ99" s="36"/>
    </row>
    <row r="100" spans="1:36" ht="12.75">
      <c r="A100" s="36"/>
      <c r="B100" s="36"/>
      <c r="C100" s="36"/>
      <c r="D100" s="36"/>
      <c r="E100" s="36"/>
      <c r="F100" s="36"/>
      <c r="G100" s="36"/>
      <c r="H100" s="36"/>
      <c r="I100" s="36"/>
      <c r="J100" s="36"/>
      <c r="K100" s="36"/>
      <c r="L100" s="36"/>
      <c r="M100" s="36"/>
      <c r="N100" s="36"/>
      <c r="O100" s="36"/>
      <c r="P100" s="36"/>
      <c r="Q100" s="36"/>
      <c r="R100" s="36"/>
      <c r="S100" s="36"/>
      <c r="T100" s="36"/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F100" s="36"/>
      <c r="AG100" s="36"/>
      <c r="AH100" s="36"/>
      <c r="AI100" s="36"/>
      <c r="AJ100" s="36"/>
    </row>
    <row r="101" spans="1:36" ht="12.75">
      <c r="A101" s="36"/>
      <c r="B101" s="36"/>
      <c r="C101" s="36"/>
      <c r="D101" s="36"/>
      <c r="E101" s="36"/>
      <c r="F101" s="36"/>
      <c r="G101" s="36"/>
      <c r="H101" s="36"/>
      <c r="I101" s="36"/>
      <c r="J101" s="36"/>
      <c r="K101" s="36"/>
      <c r="L101" s="36"/>
      <c r="M101" s="36"/>
      <c r="N101" s="36"/>
      <c r="O101" s="36"/>
      <c r="P101" s="36"/>
      <c r="Q101" s="36"/>
      <c r="R101" s="36"/>
      <c r="S101" s="36"/>
      <c r="T101" s="36"/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  <c r="AF101" s="36"/>
      <c r="AG101" s="36"/>
      <c r="AH101" s="36"/>
      <c r="AI101" s="36"/>
      <c r="AJ101" s="36"/>
    </row>
    <row r="102" spans="1:36" ht="12.75">
      <c r="A102" s="36"/>
      <c r="B102" s="36"/>
      <c r="C102" s="36"/>
      <c r="D102" s="36"/>
      <c r="E102" s="36"/>
      <c r="F102" s="36"/>
      <c r="G102" s="36"/>
      <c r="H102" s="36"/>
      <c r="I102" s="36"/>
      <c r="J102" s="36"/>
      <c r="K102" s="36"/>
      <c r="L102" s="36"/>
      <c r="M102" s="36"/>
      <c r="N102" s="36"/>
      <c r="O102" s="36"/>
      <c r="P102" s="36"/>
      <c r="Q102" s="36"/>
      <c r="R102" s="36"/>
      <c r="S102" s="36"/>
      <c r="T102" s="36"/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  <c r="AF102" s="36"/>
      <c r="AG102" s="36"/>
      <c r="AH102" s="36"/>
      <c r="AI102" s="36"/>
      <c r="AJ102" s="36"/>
    </row>
    <row r="103" spans="1:36" ht="12.75">
      <c r="A103" s="36"/>
      <c r="B103" s="36"/>
      <c r="C103" s="36"/>
      <c r="D103" s="36"/>
      <c r="E103" s="36"/>
      <c r="F103" s="36"/>
      <c r="G103" s="36"/>
      <c r="H103" s="36"/>
      <c r="I103" s="36"/>
      <c r="J103" s="36"/>
      <c r="K103" s="36"/>
      <c r="L103" s="36"/>
      <c r="M103" s="36"/>
      <c r="N103" s="36"/>
      <c r="O103" s="36"/>
      <c r="P103" s="36"/>
      <c r="Q103" s="36"/>
      <c r="R103" s="36"/>
      <c r="S103" s="36"/>
      <c r="T103" s="36"/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  <c r="AF103" s="36"/>
      <c r="AG103" s="36"/>
      <c r="AH103" s="36"/>
      <c r="AI103" s="36"/>
      <c r="AJ103" s="36"/>
    </row>
    <row r="104" spans="1:36" ht="12.75">
      <c r="A104" s="36"/>
      <c r="B104" s="36"/>
      <c r="C104" s="36"/>
      <c r="D104" s="36"/>
      <c r="E104" s="36"/>
      <c r="F104" s="36"/>
      <c r="G104" s="36"/>
      <c r="H104" s="36"/>
      <c r="I104" s="36"/>
      <c r="J104" s="36"/>
      <c r="K104" s="36"/>
      <c r="L104" s="36"/>
      <c r="M104" s="36"/>
      <c r="N104" s="36"/>
      <c r="O104" s="36"/>
      <c r="P104" s="36"/>
      <c r="Q104" s="36"/>
      <c r="R104" s="36"/>
      <c r="S104" s="36"/>
      <c r="T104" s="36"/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  <c r="AF104" s="36"/>
      <c r="AG104" s="36"/>
      <c r="AH104" s="36"/>
      <c r="AI104" s="36"/>
      <c r="AJ104" s="36"/>
    </row>
    <row r="105" spans="1:36" ht="12.75">
      <c r="A105" s="36"/>
      <c r="B105" s="36"/>
      <c r="C105" s="36"/>
      <c r="D105" s="36"/>
      <c r="E105" s="36"/>
      <c r="F105" s="36"/>
      <c r="G105" s="36"/>
      <c r="H105" s="36"/>
      <c r="I105" s="36"/>
      <c r="J105" s="36"/>
      <c r="K105" s="36"/>
      <c r="L105" s="36"/>
      <c r="M105" s="36"/>
      <c r="N105" s="36"/>
      <c r="O105" s="36"/>
      <c r="P105" s="36"/>
      <c r="Q105" s="36"/>
      <c r="R105" s="36"/>
      <c r="S105" s="36"/>
      <c r="T105" s="36"/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  <c r="AF105" s="36"/>
      <c r="AG105" s="36"/>
      <c r="AH105" s="36"/>
      <c r="AI105" s="36"/>
      <c r="AJ105" s="36"/>
    </row>
    <row r="106" spans="1:36" ht="12.75">
      <c r="A106" s="36"/>
      <c r="B106" s="36"/>
      <c r="C106" s="36"/>
      <c r="D106" s="36"/>
      <c r="E106" s="36"/>
      <c r="F106" s="36"/>
      <c r="G106" s="36"/>
      <c r="H106" s="36"/>
      <c r="I106" s="36"/>
      <c r="J106" s="36"/>
      <c r="K106" s="36"/>
      <c r="L106" s="36"/>
      <c r="M106" s="36"/>
      <c r="N106" s="36"/>
      <c r="O106" s="36"/>
      <c r="P106" s="36"/>
      <c r="Q106" s="36"/>
      <c r="R106" s="36"/>
      <c r="S106" s="36"/>
      <c r="T106" s="36"/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  <c r="AF106" s="36"/>
      <c r="AG106" s="36"/>
      <c r="AH106" s="36"/>
      <c r="AI106" s="36"/>
      <c r="AJ106" s="36"/>
    </row>
    <row r="107" spans="1:36" ht="12.75">
      <c r="A107" s="36"/>
      <c r="B107" s="36"/>
      <c r="C107" s="36"/>
      <c r="D107" s="36"/>
      <c r="E107" s="36"/>
      <c r="F107" s="36"/>
      <c r="G107" s="36"/>
      <c r="H107" s="36"/>
      <c r="I107" s="36"/>
      <c r="J107" s="36"/>
      <c r="K107" s="36"/>
      <c r="L107" s="36"/>
      <c r="M107" s="36"/>
      <c r="N107" s="36"/>
      <c r="O107" s="36"/>
      <c r="P107" s="36"/>
      <c r="Q107" s="36"/>
      <c r="R107" s="36"/>
      <c r="S107" s="36"/>
      <c r="T107" s="36"/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  <c r="AF107" s="36"/>
      <c r="AG107" s="36"/>
      <c r="AH107" s="36"/>
      <c r="AI107" s="36"/>
      <c r="AJ107" s="36"/>
    </row>
    <row r="108" spans="1:36" ht="12.75">
      <c r="A108" s="36"/>
      <c r="B108" s="36"/>
      <c r="C108" s="36"/>
      <c r="D108" s="36"/>
      <c r="E108" s="36"/>
      <c r="F108" s="36"/>
      <c r="G108" s="36"/>
      <c r="H108" s="36"/>
      <c r="I108" s="36"/>
      <c r="J108" s="36"/>
      <c r="K108" s="36"/>
      <c r="L108" s="36"/>
      <c r="M108" s="36"/>
      <c r="N108" s="36"/>
      <c r="O108" s="36"/>
      <c r="P108" s="36"/>
      <c r="Q108" s="36"/>
      <c r="R108" s="36"/>
      <c r="S108" s="36"/>
      <c r="T108" s="36"/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  <c r="AF108" s="36"/>
      <c r="AG108" s="36"/>
      <c r="AH108" s="36"/>
      <c r="AI108" s="36"/>
      <c r="AJ108" s="36"/>
    </row>
    <row r="109" spans="1:36" ht="12.75">
      <c r="A109" s="36"/>
      <c r="B109" s="36"/>
      <c r="C109" s="36"/>
      <c r="D109" s="36"/>
      <c r="E109" s="36"/>
      <c r="F109" s="36"/>
      <c r="G109" s="36"/>
      <c r="H109" s="36"/>
      <c r="I109" s="36"/>
      <c r="J109" s="36"/>
      <c r="K109" s="36"/>
      <c r="L109" s="36"/>
      <c r="M109" s="36"/>
      <c r="N109" s="36"/>
      <c r="O109" s="36"/>
      <c r="P109" s="36"/>
      <c r="Q109" s="36"/>
      <c r="R109" s="36"/>
      <c r="S109" s="36"/>
      <c r="T109" s="36"/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  <c r="AF109" s="36"/>
      <c r="AG109" s="36"/>
      <c r="AH109" s="36"/>
      <c r="AI109" s="36"/>
      <c r="AJ109" s="36"/>
    </row>
    <row r="110" spans="1:36" ht="12.75">
      <c r="A110" s="36"/>
      <c r="B110" s="36"/>
      <c r="C110" s="36"/>
      <c r="D110" s="36"/>
      <c r="E110" s="36"/>
      <c r="F110" s="36"/>
      <c r="G110" s="36"/>
      <c r="H110" s="36"/>
      <c r="I110" s="36"/>
      <c r="J110" s="36"/>
      <c r="K110" s="36"/>
      <c r="L110" s="36"/>
      <c r="M110" s="36"/>
      <c r="N110" s="36"/>
      <c r="O110" s="36"/>
      <c r="P110" s="36"/>
      <c r="Q110" s="36"/>
      <c r="R110" s="36"/>
      <c r="S110" s="36"/>
      <c r="T110" s="36"/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  <c r="AF110" s="36"/>
      <c r="AG110" s="36"/>
      <c r="AH110" s="36"/>
      <c r="AI110" s="36"/>
      <c r="AJ110" s="36"/>
    </row>
    <row r="111" spans="1:36" ht="12.75">
      <c r="A111" s="36"/>
      <c r="B111" s="36"/>
      <c r="C111" s="36"/>
      <c r="D111" s="36"/>
      <c r="E111" s="36"/>
      <c r="F111" s="36"/>
      <c r="G111" s="36"/>
      <c r="H111" s="36"/>
      <c r="I111" s="36"/>
      <c r="J111" s="36"/>
      <c r="K111" s="36"/>
      <c r="L111" s="36"/>
      <c r="M111" s="36"/>
      <c r="N111" s="36"/>
      <c r="O111" s="36"/>
      <c r="P111" s="36"/>
      <c r="Q111" s="36"/>
      <c r="R111" s="36"/>
      <c r="S111" s="36"/>
      <c r="T111" s="36"/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  <c r="AF111" s="36"/>
      <c r="AG111" s="36"/>
      <c r="AH111" s="36"/>
      <c r="AI111" s="36"/>
      <c r="AJ111" s="36"/>
    </row>
    <row r="112" spans="1:36" ht="12.75">
      <c r="A112" s="36"/>
      <c r="B112" s="36"/>
      <c r="C112" s="36"/>
      <c r="D112" s="36"/>
      <c r="E112" s="36"/>
      <c r="F112" s="36"/>
      <c r="G112" s="36"/>
      <c r="H112" s="36"/>
      <c r="I112" s="36"/>
      <c r="J112" s="36"/>
      <c r="K112" s="36"/>
      <c r="L112" s="36"/>
      <c r="M112" s="36"/>
      <c r="N112" s="36"/>
      <c r="O112" s="36"/>
      <c r="P112" s="36"/>
      <c r="Q112" s="36"/>
      <c r="R112" s="36"/>
      <c r="S112" s="36"/>
      <c r="T112" s="36"/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  <c r="AF112" s="36"/>
      <c r="AG112" s="36"/>
      <c r="AH112" s="36"/>
      <c r="AI112" s="36"/>
      <c r="AJ112" s="36"/>
    </row>
    <row r="113" spans="1:36" ht="12.75">
      <c r="A113" s="36"/>
      <c r="B113" s="36"/>
      <c r="C113" s="36"/>
      <c r="D113" s="36"/>
      <c r="E113" s="36"/>
      <c r="F113" s="36"/>
      <c r="G113" s="36"/>
      <c r="H113" s="36"/>
      <c r="I113" s="36"/>
      <c r="J113" s="36"/>
      <c r="K113" s="36"/>
      <c r="L113" s="36"/>
      <c r="M113" s="36"/>
      <c r="N113" s="36"/>
      <c r="O113" s="36"/>
      <c r="P113" s="36"/>
      <c r="Q113" s="36"/>
      <c r="R113" s="36"/>
      <c r="S113" s="36"/>
      <c r="T113" s="36"/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  <c r="AF113" s="36"/>
      <c r="AG113" s="36"/>
      <c r="AH113" s="36"/>
      <c r="AI113" s="36"/>
      <c r="AJ113" s="36"/>
    </row>
    <row r="114" spans="1:36" ht="12.75">
      <c r="A114" s="36"/>
      <c r="B114" s="36"/>
      <c r="C114" s="36"/>
      <c r="D114" s="36"/>
      <c r="E114" s="36"/>
      <c r="F114" s="36"/>
      <c r="G114" s="36"/>
      <c r="H114" s="36"/>
      <c r="I114" s="36"/>
      <c r="J114" s="36"/>
      <c r="K114" s="36"/>
      <c r="L114" s="36"/>
      <c r="M114" s="36"/>
      <c r="N114" s="36"/>
      <c r="O114" s="36"/>
      <c r="P114" s="36"/>
      <c r="Q114" s="36"/>
      <c r="R114" s="36"/>
      <c r="S114" s="36"/>
      <c r="T114" s="36"/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  <c r="AF114" s="36"/>
      <c r="AG114" s="36"/>
      <c r="AH114" s="36"/>
      <c r="AI114" s="36"/>
      <c r="AJ114" s="36"/>
    </row>
    <row r="115" spans="1:36" ht="12.75">
      <c r="A115" s="36"/>
      <c r="B115" s="36"/>
      <c r="C115" s="36"/>
      <c r="D115" s="36"/>
      <c r="E115" s="36"/>
      <c r="F115" s="36"/>
      <c r="G115" s="36"/>
      <c r="H115" s="36"/>
      <c r="I115" s="36"/>
      <c r="J115" s="36"/>
      <c r="K115" s="36"/>
      <c r="L115" s="36"/>
      <c r="M115" s="36"/>
      <c r="N115" s="36"/>
      <c r="O115" s="36"/>
      <c r="P115" s="36"/>
      <c r="Q115" s="36"/>
      <c r="R115" s="36"/>
      <c r="S115" s="36"/>
      <c r="T115" s="36"/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  <c r="AF115" s="36"/>
      <c r="AG115" s="36"/>
      <c r="AH115" s="36"/>
      <c r="AI115" s="36"/>
      <c r="AJ115" s="36"/>
    </row>
    <row r="116" spans="1:36" ht="12.75">
      <c r="A116" s="36"/>
      <c r="B116" s="36"/>
      <c r="C116" s="36"/>
      <c r="D116" s="36"/>
      <c r="E116" s="36"/>
      <c r="F116" s="36"/>
      <c r="G116" s="36"/>
      <c r="H116" s="36"/>
      <c r="I116" s="36"/>
      <c r="J116" s="36"/>
      <c r="K116" s="36"/>
      <c r="L116" s="36"/>
      <c r="M116" s="36"/>
      <c r="N116" s="36"/>
      <c r="O116" s="36"/>
      <c r="P116" s="36"/>
      <c r="Q116" s="36"/>
      <c r="R116" s="36"/>
      <c r="S116" s="36"/>
      <c r="T116" s="36"/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  <c r="AF116" s="36"/>
      <c r="AG116" s="36"/>
      <c r="AH116" s="36"/>
      <c r="AI116" s="36"/>
      <c r="AJ116" s="36"/>
    </row>
    <row r="117" spans="1:36" ht="12.75">
      <c r="A117" s="36"/>
      <c r="B117" s="36"/>
      <c r="C117" s="36"/>
      <c r="D117" s="36"/>
      <c r="E117" s="36"/>
      <c r="F117" s="36"/>
      <c r="G117" s="36"/>
      <c r="H117" s="36"/>
      <c r="I117" s="36"/>
      <c r="J117" s="36"/>
      <c r="K117" s="36"/>
      <c r="L117" s="36"/>
      <c r="M117" s="36"/>
      <c r="N117" s="36"/>
      <c r="O117" s="36"/>
      <c r="P117" s="36"/>
      <c r="Q117" s="36"/>
      <c r="R117" s="36"/>
      <c r="S117" s="36"/>
      <c r="T117" s="36"/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  <c r="AF117" s="36"/>
      <c r="AG117" s="36"/>
      <c r="AH117" s="36"/>
      <c r="AI117" s="36"/>
      <c r="AJ117" s="36"/>
    </row>
    <row r="118" spans="1:36" ht="12.75">
      <c r="A118" s="36"/>
      <c r="B118" s="36"/>
      <c r="C118" s="36"/>
      <c r="D118" s="36"/>
      <c r="E118" s="36"/>
      <c r="F118" s="36"/>
      <c r="G118" s="36"/>
      <c r="H118" s="36"/>
      <c r="I118" s="36"/>
      <c r="J118" s="36"/>
      <c r="K118" s="36"/>
      <c r="L118" s="36"/>
      <c r="M118" s="36"/>
      <c r="N118" s="36"/>
      <c r="O118" s="36"/>
      <c r="P118" s="36"/>
      <c r="Q118" s="36"/>
      <c r="R118" s="36"/>
      <c r="S118" s="36"/>
      <c r="T118" s="36"/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  <c r="AF118" s="36"/>
      <c r="AG118" s="36"/>
      <c r="AH118" s="36"/>
      <c r="AI118" s="36"/>
      <c r="AJ118" s="36"/>
    </row>
    <row r="119" spans="1:36" ht="12.75">
      <c r="A119" s="36"/>
      <c r="B119" s="36"/>
      <c r="C119" s="36"/>
      <c r="D119" s="36"/>
      <c r="E119" s="36"/>
      <c r="F119" s="36"/>
      <c r="G119" s="36"/>
      <c r="H119" s="36"/>
      <c r="I119" s="36"/>
      <c r="J119" s="36"/>
      <c r="K119" s="36"/>
      <c r="L119" s="36"/>
      <c r="M119" s="36"/>
      <c r="N119" s="36"/>
      <c r="O119" s="36"/>
      <c r="P119" s="36"/>
      <c r="Q119" s="36"/>
      <c r="R119" s="36"/>
      <c r="S119" s="36"/>
      <c r="T119" s="36"/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  <c r="AF119" s="36"/>
      <c r="AG119" s="36"/>
      <c r="AH119" s="36"/>
      <c r="AI119" s="36"/>
      <c r="AJ119" s="36"/>
    </row>
    <row r="120" spans="1:36" ht="12.75">
      <c r="A120" s="36"/>
      <c r="B120" s="36"/>
      <c r="C120" s="36"/>
      <c r="D120" s="36"/>
      <c r="E120" s="36"/>
      <c r="F120" s="36"/>
      <c r="G120" s="36"/>
      <c r="H120" s="36"/>
      <c r="I120" s="36"/>
      <c r="J120" s="36"/>
      <c r="K120" s="36"/>
      <c r="L120" s="36"/>
      <c r="M120" s="36"/>
      <c r="N120" s="36"/>
      <c r="O120" s="36"/>
      <c r="P120" s="36"/>
      <c r="Q120" s="36"/>
      <c r="R120" s="36"/>
      <c r="S120" s="36"/>
      <c r="T120" s="36"/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  <c r="AF120" s="36"/>
      <c r="AG120" s="36"/>
      <c r="AH120" s="36"/>
      <c r="AI120" s="36"/>
      <c r="AJ120" s="36"/>
    </row>
    <row r="121" spans="1:36" ht="12.75">
      <c r="A121" s="36"/>
      <c r="B121" s="36"/>
      <c r="C121" s="36"/>
      <c r="D121" s="36"/>
      <c r="E121" s="36"/>
      <c r="F121" s="36"/>
      <c r="G121" s="36"/>
      <c r="H121" s="36"/>
      <c r="I121" s="36"/>
      <c r="J121" s="36"/>
      <c r="K121" s="36"/>
      <c r="L121" s="36"/>
      <c r="M121" s="36"/>
      <c r="N121" s="36"/>
      <c r="O121" s="36"/>
      <c r="P121" s="36"/>
      <c r="Q121" s="36"/>
      <c r="R121" s="36"/>
      <c r="S121" s="36"/>
      <c r="T121" s="36"/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  <c r="AF121" s="36"/>
      <c r="AG121" s="36"/>
      <c r="AH121" s="36"/>
      <c r="AI121" s="36"/>
      <c r="AJ121" s="36"/>
    </row>
    <row r="122" spans="1:36" ht="12.75">
      <c r="A122" s="36"/>
      <c r="B122" s="36"/>
      <c r="C122" s="36"/>
      <c r="D122" s="36"/>
      <c r="E122" s="36"/>
      <c r="F122" s="36"/>
      <c r="G122" s="36"/>
      <c r="H122" s="36"/>
      <c r="I122" s="36"/>
      <c r="J122" s="36"/>
      <c r="K122" s="36"/>
      <c r="L122" s="36"/>
      <c r="M122" s="36"/>
      <c r="N122" s="36"/>
      <c r="O122" s="36"/>
      <c r="P122" s="36"/>
      <c r="Q122" s="36"/>
      <c r="R122" s="36"/>
      <c r="S122" s="36"/>
      <c r="T122" s="36"/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  <c r="AF122" s="36"/>
      <c r="AG122" s="36"/>
      <c r="AH122" s="36"/>
      <c r="AI122" s="36"/>
      <c r="AJ122" s="36"/>
    </row>
    <row r="123" spans="1:36" ht="12.75">
      <c r="A123" s="36"/>
      <c r="B123" s="36"/>
      <c r="C123" s="36"/>
      <c r="D123" s="36"/>
      <c r="E123" s="36"/>
      <c r="F123" s="36"/>
      <c r="G123" s="36"/>
      <c r="H123" s="36"/>
      <c r="I123" s="36"/>
      <c r="J123" s="36"/>
      <c r="K123" s="36"/>
      <c r="L123" s="36"/>
      <c r="M123" s="36"/>
      <c r="N123" s="36"/>
      <c r="O123" s="36"/>
      <c r="P123" s="36"/>
      <c r="Q123" s="36"/>
      <c r="R123" s="36"/>
      <c r="S123" s="36"/>
      <c r="T123" s="36"/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  <c r="AF123" s="36"/>
      <c r="AG123" s="36"/>
      <c r="AH123" s="36"/>
      <c r="AI123" s="36"/>
      <c r="AJ123" s="36"/>
    </row>
    <row r="124" spans="1:36" ht="12.75">
      <c r="A124" s="36"/>
      <c r="B124" s="36"/>
      <c r="C124" s="36"/>
      <c r="D124" s="36"/>
      <c r="E124" s="36"/>
      <c r="F124" s="36"/>
      <c r="G124" s="36"/>
      <c r="H124" s="36"/>
      <c r="I124" s="36"/>
      <c r="J124" s="36"/>
      <c r="K124" s="36"/>
      <c r="L124" s="36"/>
      <c r="M124" s="36"/>
      <c r="N124" s="36"/>
      <c r="O124" s="36"/>
      <c r="P124" s="36"/>
      <c r="Q124" s="36"/>
      <c r="R124" s="36"/>
      <c r="S124" s="36"/>
      <c r="T124" s="36"/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  <c r="AF124" s="36"/>
      <c r="AG124" s="36"/>
      <c r="AH124" s="36"/>
      <c r="AI124" s="36"/>
      <c r="AJ124" s="36"/>
    </row>
    <row r="125" spans="1:36" ht="12.75">
      <c r="A125" s="36"/>
      <c r="B125" s="36"/>
      <c r="C125" s="36"/>
      <c r="D125" s="36"/>
      <c r="E125" s="36"/>
      <c r="F125" s="36"/>
      <c r="G125" s="36"/>
      <c r="H125" s="36"/>
      <c r="I125" s="36"/>
      <c r="J125" s="36"/>
      <c r="K125" s="36"/>
      <c r="L125" s="36"/>
      <c r="M125" s="36"/>
      <c r="N125" s="36"/>
      <c r="O125" s="36"/>
      <c r="P125" s="36"/>
      <c r="Q125" s="36"/>
      <c r="R125" s="36"/>
      <c r="S125" s="36"/>
      <c r="T125" s="36"/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  <c r="AE125" s="36"/>
      <c r="AF125" s="36"/>
      <c r="AG125" s="36"/>
      <c r="AH125" s="36"/>
      <c r="AI125" s="36"/>
      <c r="AJ125" s="36"/>
    </row>
    <row r="126" spans="1:36" ht="12.75">
      <c r="A126" s="36"/>
      <c r="B126" s="36"/>
      <c r="C126" s="36"/>
      <c r="D126" s="36"/>
      <c r="E126" s="36"/>
      <c r="F126" s="36"/>
      <c r="G126" s="36"/>
      <c r="H126" s="36"/>
      <c r="I126" s="36"/>
      <c r="J126" s="36"/>
      <c r="K126" s="36"/>
      <c r="L126" s="36"/>
      <c r="M126" s="36"/>
      <c r="N126" s="36"/>
      <c r="O126" s="36"/>
      <c r="P126" s="36"/>
      <c r="Q126" s="36"/>
      <c r="R126" s="36"/>
      <c r="S126" s="36"/>
      <c r="T126" s="36"/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E126" s="36"/>
      <c r="AF126" s="36"/>
      <c r="AG126" s="36"/>
      <c r="AH126" s="36"/>
      <c r="AI126" s="36"/>
      <c r="AJ126" s="36"/>
    </row>
    <row r="127" spans="1:36" ht="12.75">
      <c r="A127" s="36"/>
      <c r="B127" s="36"/>
      <c r="C127" s="36"/>
      <c r="D127" s="36"/>
      <c r="E127" s="36"/>
      <c r="F127" s="36"/>
      <c r="G127" s="36"/>
      <c r="H127" s="36"/>
      <c r="I127" s="36"/>
      <c r="J127" s="36"/>
      <c r="K127" s="36"/>
      <c r="L127" s="36"/>
      <c r="M127" s="36"/>
      <c r="N127" s="36"/>
      <c r="O127" s="36"/>
      <c r="P127" s="36"/>
      <c r="Q127" s="36"/>
      <c r="R127" s="36"/>
      <c r="S127" s="36"/>
      <c r="T127" s="36"/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  <c r="AF127" s="36"/>
      <c r="AG127" s="36"/>
      <c r="AH127" s="36"/>
      <c r="AI127" s="36"/>
      <c r="AJ127" s="36"/>
    </row>
    <row r="128" spans="1:36" ht="12.75">
      <c r="A128" s="36"/>
      <c r="B128" s="36"/>
      <c r="C128" s="36"/>
      <c r="D128" s="36"/>
      <c r="E128" s="36"/>
      <c r="F128" s="36"/>
      <c r="G128" s="36"/>
      <c r="H128" s="36"/>
      <c r="I128" s="36"/>
      <c r="J128" s="36"/>
      <c r="K128" s="36"/>
      <c r="L128" s="36"/>
      <c r="M128" s="36"/>
      <c r="N128" s="36"/>
      <c r="O128" s="36"/>
      <c r="P128" s="36"/>
      <c r="Q128" s="36"/>
      <c r="R128" s="36"/>
      <c r="S128" s="36"/>
      <c r="T128" s="36"/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  <c r="AF128" s="36"/>
      <c r="AG128" s="36"/>
      <c r="AH128" s="36"/>
      <c r="AI128" s="36"/>
      <c r="AJ128" s="36"/>
    </row>
    <row r="129" spans="1:36" ht="12.75">
      <c r="A129" s="36"/>
      <c r="B129" s="36"/>
      <c r="C129" s="36"/>
      <c r="D129" s="36"/>
      <c r="E129" s="36"/>
      <c r="F129" s="36"/>
      <c r="G129" s="36"/>
      <c r="H129" s="36"/>
      <c r="I129" s="36"/>
      <c r="J129" s="36"/>
      <c r="K129" s="36"/>
      <c r="L129" s="36"/>
      <c r="M129" s="36"/>
      <c r="N129" s="36"/>
      <c r="O129" s="36"/>
      <c r="P129" s="36"/>
      <c r="Q129" s="36"/>
      <c r="R129" s="36"/>
      <c r="S129" s="36"/>
      <c r="T129" s="36"/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  <c r="AF129" s="36"/>
      <c r="AG129" s="36"/>
      <c r="AH129" s="36"/>
      <c r="AI129" s="36"/>
      <c r="AJ129" s="36"/>
    </row>
    <row r="130" spans="1:36" ht="12.75">
      <c r="A130" s="36"/>
      <c r="B130" s="36"/>
      <c r="C130" s="36"/>
      <c r="D130" s="36"/>
      <c r="E130" s="36"/>
      <c r="F130" s="36"/>
      <c r="G130" s="36"/>
      <c r="H130" s="36"/>
      <c r="I130" s="36"/>
      <c r="J130" s="36"/>
      <c r="K130" s="36"/>
      <c r="L130" s="36"/>
      <c r="M130" s="36"/>
      <c r="N130" s="36"/>
      <c r="O130" s="36"/>
      <c r="P130" s="36"/>
      <c r="Q130" s="36"/>
      <c r="R130" s="36"/>
      <c r="S130" s="36"/>
      <c r="T130" s="36"/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  <c r="AE130" s="36"/>
      <c r="AF130" s="36"/>
      <c r="AG130" s="36"/>
      <c r="AH130" s="36"/>
      <c r="AI130" s="36"/>
      <c r="AJ130" s="36"/>
    </row>
    <row r="131" spans="1:36" ht="12.75">
      <c r="A131" s="36"/>
      <c r="B131" s="36"/>
      <c r="C131" s="36"/>
      <c r="D131" s="36"/>
      <c r="E131" s="36"/>
      <c r="F131" s="36"/>
      <c r="G131" s="36"/>
      <c r="H131" s="36"/>
      <c r="I131" s="36"/>
      <c r="J131" s="36"/>
      <c r="K131" s="36"/>
      <c r="L131" s="36"/>
      <c r="M131" s="36"/>
      <c r="N131" s="36"/>
      <c r="O131" s="36"/>
      <c r="P131" s="36"/>
      <c r="Q131" s="36"/>
      <c r="R131" s="36"/>
      <c r="S131" s="36"/>
      <c r="T131" s="36"/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  <c r="AF131" s="36"/>
      <c r="AG131" s="36"/>
      <c r="AH131" s="36"/>
      <c r="AI131" s="36"/>
      <c r="AJ131" s="36"/>
    </row>
    <row r="132" spans="1:36" ht="12.75">
      <c r="A132" s="36"/>
      <c r="B132" s="36"/>
      <c r="C132" s="36"/>
      <c r="D132" s="36"/>
      <c r="E132" s="36"/>
      <c r="F132" s="36"/>
      <c r="G132" s="36"/>
      <c r="H132" s="36"/>
      <c r="I132" s="36"/>
      <c r="J132" s="36"/>
      <c r="K132" s="36"/>
      <c r="L132" s="36"/>
      <c r="M132" s="36"/>
      <c r="N132" s="36"/>
      <c r="O132" s="36"/>
      <c r="P132" s="36"/>
      <c r="Q132" s="36"/>
      <c r="R132" s="36"/>
      <c r="S132" s="36"/>
      <c r="T132" s="36"/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  <c r="AF132" s="36"/>
      <c r="AG132" s="36"/>
      <c r="AH132" s="36"/>
      <c r="AI132" s="36"/>
      <c r="AJ132" s="36"/>
    </row>
    <row r="133" spans="1:36" ht="12.75">
      <c r="A133" s="36"/>
      <c r="B133" s="36"/>
      <c r="C133" s="36"/>
      <c r="D133" s="36"/>
      <c r="E133" s="36"/>
      <c r="F133" s="36"/>
      <c r="G133" s="36"/>
      <c r="H133" s="36"/>
      <c r="I133" s="36"/>
      <c r="J133" s="36"/>
      <c r="K133" s="36"/>
      <c r="L133" s="36"/>
      <c r="M133" s="36"/>
      <c r="N133" s="36"/>
      <c r="O133" s="36"/>
      <c r="P133" s="36"/>
      <c r="Q133" s="36"/>
      <c r="R133" s="36"/>
      <c r="S133" s="36"/>
      <c r="T133" s="36"/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  <c r="AE133" s="36"/>
      <c r="AF133" s="36"/>
      <c r="AG133" s="36"/>
      <c r="AH133" s="36"/>
      <c r="AI133" s="36"/>
      <c r="AJ133" s="36"/>
    </row>
    <row r="134" spans="1:36" ht="12.75">
      <c r="A134" s="36"/>
      <c r="B134" s="36"/>
      <c r="C134" s="36"/>
      <c r="D134" s="36"/>
      <c r="E134" s="36"/>
      <c r="F134" s="36"/>
      <c r="G134" s="36"/>
      <c r="H134" s="36"/>
      <c r="I134" s="36"/>
      <c r="J134" s="36"/>
      <c r="K134" s="36"/>
      <c r="L134" s="36"/>
      <c r="M134" s="36"/>
      <c r="N134" s="36"/>
      <c r="O134" s="36"/>
      <c r="P134" s="36"/>
      <c r="Q134" s="36"/>
      <c r="R134" s="36"/>
      <c r="S134" s="36"/>
      <c r="T134" s="36"/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  <c r="AE134" s="36"/>
      <c r="AF134" s="36"/>
      <c r="AG134" s="36"/>
      <c r="AH134" s="36"/>
      <c r="AI134" s="36"/>
      <c r="AJ134" s="36"/>
    </row>
    <row r="135" spans="1:36" ht="12.75">
      <c r="A135" s="36"/>
      <c r="B135" s="36"/>
      <c r="C135" s="36"/>
      <c r="D135" s="36"/>
      <c r="E135" s="36"/>
      <c r="F135" s="36"/>
      <c r="G135" s="36"/>
      <c r="H135" s="36"/>
      <c r="I135" s="36"/>
      <c r="J135" s="36"/>
      <c r="K135" s="36"/>
      <c r="L135" s="36"/>
      <c r="M135" s="36"/>
      <c r="N135" s="36"/>
      <c r="O135" s="36"/>
      <c r="P135" s="36"/>
      <c r="Q135" s="36"/>
      <c r="R135" s="36"/>
      <c r="S135" s="36"/>
      <c r="T135" s="36"/>
      <c r="U135" s="36"/>
      <c r="V135" s="36"/>
      <c r="W135" s="36"/>
      <c r="X135" s="36"/>
      <c r="Y135" s="36"/>
      <c r="Z135" s="36"/>
      <c r="AA135" s="36"/>
      <c r="AB135" s="36"/>
      <c r="AC135" s="36"/>
      <c r="AD135" s="36"/>
      <c r="AE135" s="36"/>
      <c r="AF135" s="36"/>
      <c r="AG135" s="36"/>
      <c r="AH135" s="36"/>
      <c r="AI135" s="36"/>
      <c r="AJ135" s="36"/>
    </row>
    <row r="136" spans="1:36" ht="12.75">
      <c r="A136" s="36"/>
      <c r="B136" s="36"/>
      <c r="C136" s="36"/>
      <c r="D136" s="36"/>
      <c r="E136" s="36"/>
      <c r="F136" s="36"/>
      <c r="G136" s="36"/>
      <c r="H136" s="36"/>
      <c r="I136" s="36"/>
      <c r="J136" s="36"/>
      <c r="K136" s="36"/>
      <c r="L136" s="36"/>
      <c r="M136" s="36"/>
      <c r="N136" s="36"/>
      <c r="O136" s="36"/>
      <c r="P136" s="36"/>
      <c r="Q136" s="36"/>
      <c r="R136" s="36"/>
      <c r="S136" s="36"/>
      <c r="T136" s="36"/>
      <c r="U136" s="36"/>
      <c r="V136" s="36"/>
      <c r="W136" s="36"/>
      <c r="X136" s="36"/>
      <c r="Y136" s="36"/>
      <c r="Z136" s="36"/>
      <c r="AA136" s="36"/>
      <c r="AB136" s="36"/>
      <c r="AC136" s="36"/>
      <c r="AD136" s="36"/>
      <c r="AE136" s="36"/>
      <c r="AF136" s="36"/>
      <c r="AG136" s="36"/>
      <c r="AH136" s="36"/>
      <c r="AI136" s="36"/>
      <c r="AJ136" s="36"/>
    </row>
    <row r="137" spans="1:36" ht="12.75">
      <c r="A137" s="36"/>
      <c r="B137" s="36"/>
      <c r="C137" s="36"/>
      <c r="D137" s="36"/>
      <c r="E137" s="36"/>
      <c r="F137" s="36"/>
      <c r="G137" s="36"/>
      <c r="H137" s="36"/>
      <c r="I137" s="36"/>
      <c r="J137" s="36"/>
      <c r="K137" s="36"/>
      <c r="L137" s="36"/>
      <c r="M137" s="36"/>
      <c r="N137" s="36"/>
      <c r="O137" s="36"/>
      <c r="P137" s="36"/>
      <c r="Q137" s="36"/>
      <c r="R137" s="36"/>
      <c r="S137" s="36"/>
      <c r="T137" s="36"/>
      <c r="U137" s="36"/>
      <c r="V137" s="36"/>
      <c r="W137" s="36"/>
      <c r="X137" s="36"/>
      <c r="Y137" s="36"/>
      <c r="Z137" s="36"/>
      <c r="AA137" s="36"/>
      <c r="AB137" s="36"/>
      <c r="AC137" s="36"/>
      <c r="AD137" s="36"/>
      <c r="AE137" s="36"/>
      <c r="AF137" s="36"/>
      <c r="AG137" s="36"/>
      <c r="AH137" s="36"/>
      <c r="AI137" s="36"/>
      <c r="AJ137" s="36"/>
    </row>
    <row r="138" spans="1:36" ht="12.75">
      <c r="A138" s="36"/>
      <c r="B138" s="36"/>
      <c r="C138" s="36"/>
      <c r="D138" s="36"/>
      <c r="E138" s="36"/>
      <c r="F138" s="36"/>
      <c r="G138" s="36"/>
      <c r="H138" s="36"/>
      <c r="I138" s="36"/>
      <c r="J138" s="36"/>
      <c r="K138" s="36"/>
      <c r="L138" s="36"/>
      <c r="M138" s="36"/>
      <c r="N138" s="36"/>
      <c r="O138" s="36"/>
      <c r="P138" s="36"/>
      <c r="Q138" s="36"/>
      <c r="R138" s="36"/>
      <c r="S138" s="36"/>
      <c r="T138" s="36"/>
      <c r="U138" s="36"/>
      <c r="V138" s="36"/>
      <c r="W138" s="36"/>
      <c r="X138" s="36"/>
      <c r="Y138" s="36"/>
      <c r="Z138" s="36"/>
      <c r="AA138" s="36"/>
      <c r="AB138" s="36"/>
      <c r="AC138" s="36"/>
      <c r="AD138" s="36"/>
      <c r="AE138" s="36"/>
      <c r="AF138" s="36"/>
      <c r="AG138" s="36"/>
      <c r="AH138" s="36"/>
      <c r="AI138" s="36"/>
      <c r="AJ138" s="36"/>
    </row>
    <row r="139" spans="1:36" ht="12.75">
      <c r="A139" s="36"/>
      <c r="B139" s="36"/>
      <c r="C139" s="36"/>
      <c r="D139" s="36"/>
      <c r="E139" s="36"/>
      <c r="F139" s="36"/>
      <c r="G139" s="36"/>
      <c r="H139" s="36"/>
      <c r="I139" s="36"/>
      <c r="J139" s="36"/>
      <c r="K139" s="36"/>
      <c r="L139" s="36"/>
      <c r="M139" s="36"/>
      <c r="N139" s="36"/>
      <c r="O139" s="36"/>
      <c r="P139" s="36"/>
      <c r="Q139" s="36"/>
      <c r="R139" s="36"/>
      <c r="S139" s="36"/>
      <c r="T139" s="36"/>
      <c r="U139" s="36"/>
      <c r="V139" s="36"/>
      <c r="W139" s="36"/>
      <c r="X139" s="36"/>
      <c r="Y139" s="36"/>
      <c r="Z139" s="36"/>
      <c r="AA139" s="36"/>
      <c r="AB139" s="36"/>
      <c r="AC139" s="36"/>
      <c r="AD139" s="36"/>
      <c r="AE139" s="36"/>
      <c r="AF139" s="36"/>
      <c r="AG139" s="36"/>
      <c r="AH139" s="36"/>
      <c r="AI139" s="36"/>
      <c r="AJ139" s="36"/>
    </row>
    <row r="140" spans="1:36" ht="12.75">
      <c r="A140" s="36"/>
      <c r="B140" s="36"/>
      <c r="C140" s="36"/>
      <c r="D140" s="36"/>
      <c r="E140" s="36"/>
      <c r="F140" s="36"/>
      <c r="G140" s="36"/>
      <c r="H140" s="36"/>
      <c r="I140" s="36"/>
      <c r="J140" s="36"/>
      <c r="K140" s="36"/>
      <c r="L140" s="36"/>
      <c r="M140" s="36"/>
      <c r="N140" s="36"/>
      <c r="O140" s="36"/>
      <c r="P140" s="36"/>
      <c r="Q140" s="36"/>
      <c r="R140" s="36"/>
      <c r="S140" s="36"/>
      <c r="T140" s="36"/>
      <c r="U140" s="36"/>
      <c r="V140" s="36"/>
      <c r="W140" s="36"/>
      <c r="X140" s="36"/>
      <c r="Y140" s="36"/>
      <c r="Z140" s="36"/>
      <c r="AA140" s="36"/>
      <c r="AB140" s="36"/>
      <c r="AC140" s="36"/>
      <c r="AD140" s="36"/>
      <c r="AE140" s="36"/>
      <c r="AF140" s="36"/>
      <c r="AG140" s="36"/>
      <c r="AH140" s="36"/>
      <c r="AI140" s="36"/>
      <c r="AJ140" s="36"/>
    </row>
    <row r="141" spans="1:36" ht="12.75">
      <c r="A141" s="36"/>
      <c r="B141" s="36"/>
      <c r="C141" s="36"/>
      <c r="D141" s="36"/>
      <c r="E141" s="36"/>
      <c r="F141" s="36"/>
      <c r="G141" s="36"/>
      <c r="H141" s="36"/>
      <c r="I141" s="36"/>
      <c r="J141" s="36"/>
      <c r="K141" s="36"/>
      <c r="L141" s="36"/>
      <c r="M141" s="36"/>
      <c r="N141" s="36"/>
      <c r="O141" s="36"/>
      <c r="P141" s="36"/>
      <c r="Q141" s="36"/>
      <c r="R141" s="36"/>
      <c r="S141" s="36"/>
      <c r="T141" s="36"/>
      <c r="U141" s="36"/>
      <c r="V141" s="36"/>
      <c r="W141" s="36"/>
      <c r="X141" s="36"/>
      <c r="Y141" s="36"/>
      <c r="Z141" s="36"/>
      <c r="AA141" s="36"/>
      <c r="AB141" s="36"/>
      <c r="AC141" s="36"/>
      <c r="AD141" s="36"/>
      <c r="AE141" s="36"/>
      <c r="AF141" s="36"/>
      <c r="AG141" s="36"/>
      <c r="AH141" s="36"/>
      <c r="AI141" s="36"/>
      <c r="AJ141" s="36"/>
    </row>
    <row r="142" spans="1:36" ht="12.75">
      <c r="A142" s="36"/>
      <c r="B142" s="36"/>
      <c r="C142" s="36"/>
      <c r="D142" s="36"/>
      <c r="E142" s="36"/>
      <c r="F142" s="36"/>
      <c r="G142" s="36"/>
      <c r="H142" s="36"/>
      <c r="I142" s="36"/>
      <c r="J142" s="36"/>
      <c r="K142" s="36"/>
      <c r="L142" s="36"/>
      <c r="M142" s="36"/>
      <c r="N142" s="36"/>
      <c r="O142" s="36"/>
      <c r="P142" s="36"/>
      <c r="Q142" s="36"/>
      <c r="R142" s="36"/>
      <c r="S142" s="36"/>
      <c r="T142" s="36"/>
      <c r="U142" s="36"/>
      <c r="V142" s="36"/>
      <c r="W142" s="36"/>
      <c r="X142" s="36"/>
      <c r="Y142" s="36"/>
      <c r="Z142" s="36"/>
      <c r="AA142" s="36"/>
      <c r="AB142" s="36"/>
      <c r="AC142" s="36"/>
      <c r="AD142" s="36"/>
      <c r="AE142" s="36"/>
      <c r="AF142" s="36"/>
      <c r="AG142" s="36"/>
      <c r="AH142" s="36"/>
      <c r="AI142" s="36"/>
      <c r="AJ142" s="36"/>
    </row>
    <row r="143" spans="1:36" ht="12.75">
      <c r="A143" s="36"/>
      <c r="B143" s="36"/>
      <c r="C143" s="36"/>
      <c r="D143" s="36"/>
      <c r="E143" s="36"/>
      <c r="F143" s="36"/>
      <c r="G143" s="36"/>
      <c r="H143" s="36"/>
      <c r="I143" s="36"/>
      <c r="J143" s="36"/>
      <c r="K143" s="36"/>
      <c r="L143" s="36"/>
      <c r="M143" s="36"/>
      <c r="N143" s="36"/>
      <c r="O143" s="36"/>
      <c r="P143" s="36"/>
      <c r="Q143" s="36"/>
      <c r="R143" s="36"/>
      <c r="S143" s="36"/>
      <c r="T143" s="36"/>
      <c r="U143" s="36"/>
      <c r="V143" s="36"/>
      <c r="W143" s="36"/>
      <c r="X143" s="36"/>
      <c r="Y143" s="36"/>
      <c r="Z143" s="36"/>
      <c r="AA143" s="36"/>
      <c r="AB143" s="36"/>
      <c r="AC143" s="36"/>
      <c r="AD143" s="36"/>
      <c r="AE143" s="36"/>
      <c r="AF143" s="36"/>
      <c r="AG143" s="36"/>
      <c r="AH143" s="36"/>
      <c r="AI143" s="36"/>
      <c r="AJ143" s="36"/>
    </row>
    <row r="144" spans="1:36" ht="12.75">
      <c r="A144" s="36"/>
      <c r="B144" s="36"/>
      <c r="C144" s="36"/>
      <c r="D144" s="36"/>
      <c r="E144" s="36"/>
      <c r="F144" s="36"/>
      <c r="G144" s="36"/>
      <c r="H144" s="36"/>
      <c r="I144" s="36"/>
      <c r="J144" s="36"/>
      <c r="K144" s="36"/>
      <c r="L144" s="36"/>
      <c r="M144" s="36"/>
      <c r="N144" s="36"/>
      <c r="O144" s="36"/>
      <c r="P144" s="36"/>
      <c r="Q144" s="36"/>
      <c r="R144" s="36"/>
      <c r="S144" s="36"/>
      <c r="T144" s="36"/>
      <c r="U144" s="36"/>
      <c r="V144" s="36"/>
      <c r="W144" s="36"/>
      <c r="X144" s="36"/>
      <c r="Y144" s="36"/>
      <c r="Z144" s="36"/>
      <c r="AA144" s="36"/>
      <c r="AB144" s="36"/>
      <c r="AC144" s="36"/>
      <c r="AD144" s="36"/>
      <c r="AE144" s="36"/>
      <c r="AF144" s="36"/>
      <c r="AG144" s="36"/>
      <c r="AH144" s="36"/>
      <c r="AI144" s="36"/>
      <c r="AJ144" s="36"/>
    </row>
    <row r="145" spans="1:36" ht="12.75">
      <c r="A145" s="36"/>
      <c r="B145" s="36"/>
      <c r="C145" s="36"/>
      <c r="D145" s="36"/>
      <c r="E145" s="36"/>
      <c r="F145" s="36"/>
      <c r="G145" s="36"/>
      <c r="H145" s="36"/>
      <c r="I145" s="36"/>
      <c r="J145" s="36"/>
      <c r="K145" s="36"/>
      <c r="L145" s="36"/>
      <c r="M145" s="36"/>
      <c r="N145" s="36"/>
      <c r="O145" s="36"/>
      <c r="P145" s="36"/>
      <c r="Q145" s="36"/>
      <c r="R145" s="36"/>
      <c r="S145" s="36"/>
      <c r="T145" s="36"/>
      <c r="U145" s="36"/>
      <c r="V145" s="36"/>
      <c r="W145" s="36"/>
      <c r="X145" s="36"/>
      <c r="Y145" s="36"/>
      <c r="Z145" s="36"/>
      <c r="AA145" s="36"/>
      <c r="AB145" s="36"/>
      <c r="AC145" s="36"/>
      <c r="AD145" s="36"/>
      <c r="AE145" s="36"/>
      <c r="AF145" s="36"/>
      <c r="AG145" s="36"/>
      <c r="AH145" s="36"/>
      <c r="AI145" s="36"/>
      <c r="AJ145" s="36"/>
    </row>
    <row r="146" spans="1:36" ht="12.75">
      <c r="A146" s="36"/>
      <c r="B146" s="36"/>
      <c r="C146" s="36"/>
      <c r="D146" s="36"/>
      <c r="E146" s="36"/>
      <c r="F146" s="36"/>
      <c r="G146" s="36"/>
      <c r="H146" s="36"/>
      <c r="I146" s="36"/>
      <c r="J146" s="36"/>
      <c r="K146" s="36"/>
      <c r="L146" s="36"/>
      <c r="M146" s="36"/>
      <c r="N146" s="36"/>
      <c r="O146" s="36"/>
      <c r="P146" s="36"/>
      <c r="Q146" s="36"/>
      <c r="R146" s="36"/>
      <c r="S146" s="36"/>
      <c r="T146" s="36"/>
      <c r="U146" s="36"/>
      <c r="V146" s="36"/>
      <c r="W146" s="36"/>
      <c r="X146" s="36"/>
      <c r="Y146" s="36"/>
      <c r="Z146" s="36"/>
      <c r="AA146" s="36"/>
      <c r="AB146" s="36"/>
      <c r="AC146" s="36"/>
      <c r="AD146" s="36"/>
      <c r="AE146" s="36"/>
      <c r="AF146" s="36"/>
      <c r="AG146" s="36"/>
      <c r="AH146" s="36"/>
      <c r="AI146" s="36"/>
      <c r="AJ146" s="36"/>
    </row>
    <row r="147" spans="1:36" ht="12.75">
      <c r="A147" s="36"/>
      <c r="B147" s="36"/>
      <c r="C147" s="36"/>
      <c r="D147" s="36"/>
      <c r="E147" s="36"/>
      <c r="F147" s="36"/>
      <c r="G147" s="36"/>
      <c r="H147" s="36"/>
      <c r="I147" s="36"/>
      <c r="J147" s="36"/>
      <c r="K147" s="36"/>
      <c r="L147" s="36"/>
      <c r="M147" s="36"/>
      <c r="N147" s="36"/>
      <c r="O147" s="36"/>
      <c r="P147" s="36"/>
      <c r="Q147" s="36"/>
      <c r="R147" s="36"/>
      <c r="S147" s="36"/>
      <c r="T147" s="36"/>
      <c r="U147" s="36"/>
      <c r="V147" s="36"/>
      <c r="W147" s="36"/>
      <c r="X147" s="36"/>
      <c r="Y147" s="36"/>
      <c r="Z147" s="36"/>
      <c r="AA147" s="36"/>
      <c r="AB147" s="36"/>
      <c r="AC147" s="36"/>
      <c r="AD147" s="36"/>
      <c r="AE147" s="36"/>
      <c r="AF147" s="36"/>
      <c r="AG147" s="36"/>
      <c r="AH147" s="36"/>
      <c r="AI147" s="36"/>
      <c r="AJ147" s="36"/>
    </row>
    <row r="148" spans="1:36" ht="12.75">
      <c r="A148" s="36"/>
      <c r="B148" s="36"/>
      <c r="C148" s="36"/>
      <c r="D148" s="36"/>
      <c r="E148" s="36"/>
      <c r="F148" s="36"/>
      <c r="G148" s="36"/>
      <c r="H148" s="36"/>
      <c r="I148" s="36"/>
      <c r="J148" s="36"/>
      <c r="K148" s="36"/>
      <c r="L148" s="36"/>
      <c r="M148" s="36"/>
      <c r="N148" s="36"/>
      <c r="O148" s="36"/>
      <c r="P148" s="36"/>
      <c r="Q148" s="36"/>
      <c r="R148" s="36"/>
      <c r="S148" s="36"/>
      <c r="T148" s="36"/>
      <c r="U148" s="36"/>
      <c r="V148" s="36"/>
      <c r="W148" s="36"/>
      <c r="X148" s="36"/>
      <c r="Y148" s="36"/>
      <c r="Z148" s="36"/>
      <c r="AA148" s="36"/>
      <c r="AB148" s="36"/>
      <c r="AC148" s="36"/>
      <c r="AD148" s="36"/>
      <c r="AE148" s="36"/>
      <c r="AF148" s="36"/>
      <c r="AG148" s="36"/>
      <c r="AH148" s="36"/>
      <c r="AI148" s="36"/>
      <c r="AJ148" s="36"/>
    </row>
    <row r="149" spans="1:36" ht="12.75">
      <c r="A149" s="36"/>
      <c r="B149" s="36"/>
      <c r="C149" s="36"/>
      <c r="D149" s="36"/>
      <c r="E149" s="36"/>
      <c r="F149" s="36"/>
      <c r="G149" s="36"/>
      <c r="H149" s="36"/>
      <c r="I149" s="36"/>
      <c r="J149" s="36"/>
      <c r="K149" s="36"/>
      <c r="L149" s="36"/>
      <c r="M149" s="36"/>
      <c r="N149" s="36"/>
      <c r="O149" s="36"/>
      <c r="P149" s="36"/>
      <c r="Q149" s="36"/>
      <c r="R149" s="36"/>
      <c r="S149" s="36"/>
      <c r="T149" s="36"/>
      <c r="U149" s="36"/>
      <c r="V149" s="36"/>
      <c r="W149" s="36"/>
      <c r="X149" s="36"/>
      <c r="Y149" s="36"/>
      <c r="Z149" s="36"/>
      <c r="AA149" s="36"/>
      <c r="AB149" s="36"/>
      <c r="AC149" s="36"/>
      <c r="AD149" s="36"/>
      <c r="AE149" s="36"/>
      <c r="AF149" s="36"/>
      <c r="AG149" s="36"/>
      <c r="AH149" s="36"/>
      <c r="AI149" s="36"/>
      <c r="AJ149" s="36"/>
    </row>
    <row r="150" spans="1:36" ht="12.75">
      <c r="A150" s="36"/>
      <c r="B150" s="36"/>
      <c r="C150" s="36"/>
      <c r="D150" s="36"/>
      <c r="E150" s="36"/>
      <c r="F150" s="36"/>
      <c r="G150" s="36"/>
      <c r="H150" s="36"/>
      <c r="I150" s="36"/>
      <c r="J150" s="36"/>
      <c r="K150" s="36"/>
      <c r="L150" s="36"/>
      <c r="M150" s="36"/>
      <c r="N150" s="36"/>
      <c r="O150" s="36"/>
      <c r="P150" s="36"/>
      <c r="Q150" s="36"/>
      <c r="R150" s="36"/>
      <c r="S150" s="36"/>
      <c r="T150" s="36"/>
      <c r="U150" s="36"/>
      <c r="V150" s="36"/>
      <c r="W150" s="36"/>
      <c r="X150" s="36"/>
      <c r="Y150" s="36"/>
      <c r="Z150" s="36"/>
      <c r="AA150" s="36"/>
      <c r="AB150" s="36"/>
      <c r="AC150" s="36"/>
      <c r="AD150" s="36"/>
      <c r="AE150" s="36"/>
      <c r="AF150" s="36"/>
      <c r="AG150" s="36"/>
      <c r="AH150" s="36"/>
      <c r="AI150" s="36"/>
      <c r="AJ150" s="36"/>
    </row>
    <row r="151" spans="1:36" ht="12.75">
      <c r="A151" s="36"/>
      <c r="B151" s="36"/>
      <c r="C151" s="36"/>
      <c r="D151" s="36"/>
      <c r="E151" s="36"/>
      <c r="F151" s="36"/>
      <c r="G151" s="36"/>
      <c r="H151" s="36"/>
      <c r="I151" s="36"/>
      <c r="J151" s="36"/>
      <c r="K151" s="36"/>
      <c r="L151" s="36"/>
      <c r="M151" s="36"/>
      <c r="N151" s="36"/>
      <c r="O151" s="36"/>
      <c r="P151" s="36"/>
      <c r="Q151" s="36"/>
      <c r="R151" s="36"/>
      <c r="S151" s="36"/>
      <c r="T151" s="36"/>
      <c r="U151" s="36"/>
      <c r="V151" s="36"/>
      <c r="W151" s="36"/>
      <c r="X151" s="36"/>
      <c r="Y151" s="36"/>
      <c r="Z151" s="36"/>
      <c r="AA151" s="36"/>
      <c r="AB151" s="36"/>
      <c r="AC151" s="36"/>
      <c r="AD151" s="36"/>
      <c r="AE151" s="36"/>
      <c r="AF151" s="36"/>
      <c r="AG151" s="36"/>
      <c r="AH151" s="36"/>
      <c r="AI151" s="36"/>
      <c r="AJ151" s="36"/>
    </row>
    <row r="152" spans="1:36" ht="12.75">
      <c r="A152" s="36"/>
      <c r="B152" s="36"/>
      <c r="C152" s="36"/>
      <c r="D152" s="36"/>
      <c r="E152" s="36"/>
      <c r="F152" s="36"/>
      <c r="G152" s="36"/>
      <c r="H152" s="36"/>
      <c r="I152" s="36"/>
      <c r="J152" s="36"/>
      <c r="K152" s="36"/>
      <c r="L152" s="36"/>
      <c r="M152" s="36"/>
      <c r="N152" s="36"/>
      <c r="O152" s="36"/>
      <c r="P152" s="36"/>
      <c r="Q152" s="36"/>
      <c r="R152" s="36"/>
      <c r="S152" s="36"/>
      <c r="T152" s="36"/>
      <c r="U152" s="36"/>
      <c r="V152" s="36"/>
      <c r="W152" s="36"/>
      <c r="X152" s="36"/>
      <c r="Y152" s="36"/>
      <c r="Z152" s="36"/>
      <c r="AA152" s="36"/>
      <c r="AB152" s="36"/>
      <c r="AC152" s="36"/>
      <c r="AD152" s="36"/>
      <c r="AE152" s="36"/>
      <c r="AF152" s="36"/>
      <c r="AG152" s="36"/>
      <c r="AH152" s="36"/>
      <c r="AI152" s="36"/>
      <c r="AJ152" s="36"/>
    </row>
    <row r="153" spans="1:36" ht="12.75">
      <c r="A153" s="36"/>
      <c r="B153" s="36"/>
      <c r="C153" s="36"/>
      <c r="D153" s="36"/>
      <c r="E153" s="36"/>
      <c r="F153" s="36"/>
      <c r="G153" s="36"/>
      <c r="H153" s="36"/>
      <c r="I153" s="36"/>
      <c r="J153" s="36"/>
      <c r="K153" s="36"/>
      <c r="L153" s="36"/>
      <c r="M153" s="36"/>
      <c r="N153" s="36"/>
      <c r="O153" s="36"/>
      <c r="P153" s="36"/>
      <c r="Q153" s="36"/>
      <c r="R153" s="36"/>
      <c r="S153" s="36"/>
      <c r="T153" s="36"/>
      <c r="U153" s="36"/>
      <c r="V153" s="36"/>
      <c r="W153" s="36"/>
      <c r="X153" s="36"/>
      <c r="Y153" s="36"/>
      <c r="Z153" s="36"/>
      <c r="AA153" s="36"/>
      <c r="AB153" s="36"/>
      <c r="AC153" s="36"/>
      <c r="AD153" s="36"/>
      <c r="AE153" s="36"/>
      <c r="AF153" s="36"/>
      <c r="AG153" s="36"/>
      <c r="AH153" s="36"/>
      <c r="AI153" s="36"/>
      <c r="AJ153" s="36"/>
    </row>
    <row r="154" spans="1:36" ht="12.75">
      <c r="A154" s="36"/>
      <c r="B154" s="36"/>
      <c r="C154" s="36"/>
      <c r="D154" s="36"/>
      <c r="E154" s="36"/>
      <c r="F154" s="36"/>
      <c r="G154" s="36"/>
      <c r="H154" s="36"/>
      <c r="I154" s="36"/>
      <c r="J154" s="36"/>
      <c r="K154" s="36"/>
      <c r="L154" s="36"/>
      <c r="M154" s="36"/>
      <c r="N154" s="36"/>
      <c r="O154" s="36"/>
      <c r="P154" s="36"/>
      <c r="Q154" s="36"/>
      <c r="R154" s="36"/>
      <c r="S154" s="36"/>
      <c r="T154" s="36"/>
      <c r="U154" s="36"/>
      <c r="V154" s="36"/>
      <c r="W154" s="36"/>
      <c r="X154" s="36"/>
      <c r="Y154" s="36"/>
      <c r="Z154" s="36"/>
      <c r="AA154" s="36"/>
      <c r="AB154" s="36"/>
      <c r="AC154" s="36"/>
      <c r="AD154" s="36"/>
      <c r="AE154" s="36"/>
      <c r="AF154" s="36"/>
      <c r="AG154" s="36"/>
      <c r="AH154" s="36"/>
      <c r="AI154" s="36"/>
      <c r="AJ154" s="36"/>
    </row>
    <row r="155" spans="1:36" ht="12.75">
      <c r="A155" s="36"/>
      <c r="B155" s="36"/>
      <c r="C155" s="36"/>
      <c r="D155" s="36"/>
      <c r="E155" s="36"/>
      <c r="F155" s="36"/>
      <c r="G155" s="36"/>
      <c r="H155" s="36"/>
      <c r="I155" s="36"/>
      <c r="J155" s="36"/>
      <c r="K155" s="36"/>
      <c r="L155" s="36"/>
      <c r="M155" s="36"/>
      <c r="N155" s="36"/>
      <c r="O155" s="36"/>
      <c r="P155" s="36"/>
      <c r="Q155" s="36"/>
      <c r="R155" s="36"/>
      <c r="S155" s="36"/>
      <c r="T155" s="36"/>
      <c r="U155" s="36"/>
      <c r="V155" s="36"/>
      <c r="W155" s="36"/>
      <c r="X155" s="36"/>
      <c r="Y155" s="36"/>
      <c r="Z155" s="36"/>
      <c r="AA155" s="36"/>
      <c r="AB155" s="36"/>
      <c r="AC155" s="36"/>
      <c r="AD155" s="36"/>
      <c r="AE155" s="36"/>
      <c r="AF155" s="36"/>
      <c r="AG155" s="36"/>
      <c r="AH155" s="36"/>
      <c r="AI155" s="36"/>
      <c r="AJ155" s="36"/>
    </row>
    <row r="156" spans="1:36" ht="12.75">
      <c r="A156" s="36"/>
      <c r="B156" s="36"/>
      <c r="C156" s="36"/>
      <c r="D156" s="36"/>
      <c r="E156" s="36"/>
      <c r="F156" s="36"/>
      <c r="G156" s="36"/>
      <c r="H156" s="36"/>
      <c r="I156" s="36"/>
      <c r="J156" s="36"/>
      <c r="K156" s="36"/>
      <c r="L156" s="36"/>
      <c r="M156" s="36"/>
      <c r="N156" s="36"/>
      <c r="O156" s="36"/>
      <c r="P156" s="36"/>
      <c r="Q156" s="36"/>
      <c r="R156" s="36"/>
      <c r="S156" s="36"/>
      <c r="T156" s="36"/>
      <c r="U156" s="36"/>
      <c r="V156" s="36"/>
      <c r="W156" s="36"/>
      <c r="X156" s="36"/>
      <c r="Y156" s="36"/>
      <c r="Z156" s="36"/>
      <c r="AA156" s="36"/>
      <c r="AB156" s="36"/>
      <c r="AC156" s="36"/>
      <c r="AD156" s="36"/>
      <c r="AE156" s="36"/>
      <c r="AF156" s="36"/>
      <c r="AG156" s="36"/>
      <c r="AH156" s="36"/>
      <c r="AI156" s="36"/>
      <c r="AJ156" s="36"/>
    </row>
    <row r="157" spans="1:36" ht="12.75">
      <c r="A157" s="36"/>
      <c r="B157" s="36"/>
      <c r="C157" s="36"/>
      <c r="D157" s="36"/>
      <c r="E157" s="36"/>
      <c r="F157" s="36"/>
      <c r="G157" s="36"/>
      <c r="H157" s="36"/>
      <c r="I157" s="36"/>
      <c r="J157" s="36"/>
      <c r="K157" s="36"/>
      <c r="L157" s="36"/>
      <c r="M157" s="36"/>
      <c r="N157" s="36"/>
      <c r="O157" s="36"/>
      <c r="P157" s="36"/>
      <c r="Q157" s="36"/>
      <c r="R157" s="36"/>
      <c r="S157" s="36"/>
      <c r="T157" s="36"/>
      <c r="U157" s="36"/>
      <c r="V157" s="36"/>
      <c r="W157" s="36"/>
      <c r="X157" s="36"/>
      <c r="Y157" s="36"/>
      <c r="Z157" s="36"/>
      <c r="AA157" s="36"/>
      <c r="AB157" s="36"/>
      <c r="AC157" s="36"/>
      <c r="AD157" s="36"/>
      <c r="AE157" s="36"/>
      <c r="AF157" s="36"/>
      <c r="AG157" s="36"/>
      <c r="AH157" s="36"/>
      <c r="AI157" s="36"/>
      <c r="AJ157" s="36"/>
    </row>
    <row r="158" spans="1:36" ht="12.75">
      <c r="A158" s="36"/>
      <c r="B158" s="36"/>
      <c r="C158" s="36"/>
      <c r="D158" s="36"/>
      <c r="E158" s="36"/>
      <c r="F158" s="36"/>
      <c r="G158" s="36"/>
      <c r="H158" s="36"/>
      <c r="I158" s="36"/>
      <c r="J158" s="36"/>
      <c r="K158" s="36"/>
      <c r="L158" s="36"/>
      <c r="M158" s="36"/>
      <c r="N158" s="36"/>
      <c r="O158" s="36"/>
      <c r="P158" s="36"/>
      <c r="Q158" s="36"/>
      <c r="R158" s="36"/>
      <c r="S158" s="36"/>
      <c r="T158" s="36"/>
      <c r="U158" s="36"/>
      <c r="V158" s="36"/>
      <c r="W158" s="36"/>
      <c r="X158" s="36"/>
      <c r="Y158" s="36"/>
      <c r="Z158" s="36"/>
      <c r="AA158" s="36"/>
      <c r="AB158" s="36"/>
      <c r="AC158" s="36"/>
      <c r="AD158" s="36"/>
      <c r="AE158" s="36"/>
      <c r="AF158" s="36"/>
      <c r="AG158" s="36"/>
      <c r="AH158" s="36"/>
      <c r="AI158" s="36"/>
      <c r="AJ158" s="36"/>
    </row>
    <row r="159" spans="1:36" ht="12.75">
      <c r="A159" s="36"/>
      <c r="B159" s="36"/>
      <c r="C159" s="36"/>
      <c r="D159" s="36"/>
      <c r="E159" s="36"/>
      <c r="F159" s="36"/>
      <c r="G159" s="36"/>
      <c r="H159" s="36"/>
      <c r="I159" s="36"/>
      <c r="J159" s="36"/>
      <c r="K159" s="36"/>
      <c r="L159" s="36"/>
      <c r="M159" s="36"/>
      <c r="N159" s="36"/>
      <c r="O159" s="36"/>
      <c r="P159" s="36"/>
      <c r="Q159" s="36"/>
      <c r="R159" s="36"/>
      <c r="S159" s="36"/>
      <c r="T159" s="36"/>
      <c r="U159" s="36"/>
      <c r="V159" s="36"/>
      <c r="W159" s="36"/>
      <c r="X159" s="36"/>
      <c r="Y159" s="36"/>
      <c r="Z159" s="36"/>
      <c r="AA159" s="36"/>
      <c r="AB159" s="36"/>
      <c r="AC159" s="36"/>
      <c r="AD159" s="36"/>
      <c r="AE159" s="36"/>
      <c r="AF159" s="36"/>
      <c r="AG159" s="36"/>
      <c r="AH159" s="36"/>
      <c r="AI159" s="36"/>
      <c r="AJ159" s="36"/>
    </row>
    <row r="160" spans="1:36" ht="12.75">
      <c r="A160" s="36"/>
      <c r="B160" s="36"/>
      <c r="C160" s="36"/>
      <c r="D160" s="36"/>
      <c r="E160" s="36"/>
      <c r="F160" s="36"/>
      <c r="G160" s="36"/>
      <c r="H160" s="36"/>
      <c r="I160" s="36"/>
      <c r="J160" s="36"/>
      <c r="K160" s="36"/>
      <c r="L160" s="36"/>
      <c r="M160" s="36"/>
      <c r="N160" s="36"/>
      <c r="O160" s="36"/>
      <c r="P160" s="36"/>
      <c r="Q160" s="36"/>
      <c r="R160" s="36"/>
      <c r="S160" s="36"/>
      <c r="T160" s="36"/>
      <c r="U160" s="36"/>
      <c r="V160" s="36"/>
      <c r="W160" s="36"/>
      <c r="X160" s="36"/>
      <c r="Y160" s="36"/>
      <c r="Z160" s="36"/>
      <c r="AA160" s="36"/>
      <c r="AB160" s="36"/>
      <c r="AC160" s="36"/>
      <c r="AD160" s="36"/>
      <c r="AE160" s="36"/>
      <c r="AF160" s="36"/>
      <c r="AG160" s="36"/>
      <c r="AH160" s="36"/>
      <c r="AI160" s="36"/>
      <c r="AJ160" s="36"/>
    </row>
    <row r="161" spans="1:36" ht="12.75">
      <c r="A161" s="36"/>
      <c r="B161" s="36"/>
      <c r="C161" s="36"/>
      <c r="D161" s="36"/>
      <c r="E161" s="36"/>
      <c r="F161" s="36"/>
      <c r="G161" s="36"/>
      <c r="H161" s="36"/>
      <c r="I161" s="36"/>
      <c r="J161" s="36"/>
      <c r="K161" s="36"/>
      <c r="L161" s="36"/>
      <c r="M161" s="36"/>
      <c r="N161" s="36"/>
      <c r="O161" s="36"/>
      <c r="P161" s="36"/>
      <c r="Q161" s="36"/>
      <c r="R161" s="36"/>
      <c r="S161" s="36"/>
      <c r="T161" s="36"/>
      <c r="U161" s="36"/>
      <c r="V161" s="36"/>
      <c r="W161" s="36"/>
      <c r="X161" s="36"/>
      <c r="Y161" s="36"/>
      <c r="Z161" s="36"/>
      <c r="AA161" s="36"/>
      <c r="AB161" s="36"/>
      <c r="AC161" s="36"/>
      <c r="AD161" s="36"/>
      <c r="AE161" s="36"/>
      <c r="AF161" s="36"/>
      <c r="AG161" s="36"/>
      <c r="AH161" s="36"/>
      <c r="AI161" s="36"/>
      <c r="AJ161" s="36"/>
    </row>
    <row r="162" spans="1:36" ht="12.75">
      <c r="A162" s="36"/>
      <c r="B162" s="36"/>
      <c r="C162" s="36"/>
      <c r="D162" s="36"/>
      <c r="E162" s="36"/>
      <c r="F162" s="36"/>
      <c r="G162" s="36"/>
      <c r="H162" s="36"/>
      <c r="I162" s="36"/>
      <c r="J162" s="36"/>
      <c r="K162" s="36"/>
      <c r="L162" s="36"/>
      <c r="M162" s="36"/>
      <c r="N162" s="36"/>
      <c r="O162" s="36"/>
      <c r="P162" s="36"/>
      <c r="Q162" s="36"/>
      <c r="R162" s="36"/>
      <c r="S162" s="36"/>
      <c r="T162" s="36"/>
      <c r="U162" s="36"/>
      <c r="V162" s="36"/>
      <c r="W162" s="36"/>
      <c r="X162" s="36"/>
      <c r="Y162" s="36"/>
      <c r="Z162" s="36"/>
      <c r="AA162" s="36"/>
      <c r="AB162" s="36"/>
      <c r="AC162" s="36"/>
      <c r="AD162" s="36"/>
      <c r="AE162" s="36"/>
      <c r="AF162" s="36"/>
      <c r="AG162" s="36"/>
      <c r="AH162" s="36"/>
      <c r="AI162" s="36"/>
      <c r="AJ162" s="36"/>
    </row>
    <row r="163" spans="1:36" ht="12.75">
      <c r="A163" s="36"/>
      <c r="B163" s="36"/>
      <c r="C163" s="36"/>
      <c r="D163" s="36"/>
      <c r="E163" s="36"/>
      <c r="F163" s="36"/>
      <c r="G163" s="36"/>
      <c r="H163" s="36"/>
      <c r="I163" s="36"/>
      <c r="J163" s="36"/>
      <c r="K163" s="36"/>
      <c r="L163" s="36"/>
      <c r="M163" s="36"/>
      <c r="N163" s="36"/>
      <c r="O163" s="36"/>
      <c r="P163" s="36"/>
      <c r="Q163" s="36"/>
      <c r="R163" s="36"/>
      <c r="S163" s="36"/>
      <c r="T163" s="36"/>
      <c r="U163" s="36"/>
      <c r="V163" s="36"/>
      <c r="W163" s="36"/>
      <c r="X163" s="36"/>
      <c r="Y163" s="36"/>
      <c r="Z163" s="36"/>
      <c r="AA163" s="36"/>
      <c r="AB163" s="36"/>
      <c r="AC163" s="36"/>
      <c r="AD163" s="36"/>
      <c r="AE163" s="36"/>
      <c r="AF163" s="36"/>
      <c r="AG163" s="36"/>
      <c r="AH163" s="36"/>
      <c r="AI163" s="36"/>
      <c r="AJ163" s="36"/>
    </row>
    <row r="164" spans="1:36" ht="12.75">
      <c r="A164" s="36"/>
      <c r="B164" s="36"/>
      <c r="C164" s="36"/>
      <c r="D164" s="36"/>
      <c r="E164" s="36"/>
      <c r="F164" s="36"/>
      <c r="G164" s="36"/>
      <c r="H164" s="36"/>
      <c r="I164" s="36"/>
      <c r="J164" s="36"/>
      <c r="K164" s="36"/>
      <c r="L164" s="36"/>
      <c r="M164" s="36"/>
      <c r="N164" s="36"/>
      <c r="O164" s="36"/>
      <c r="P164" s="36"/>
      <c r="Q164" s="36"/>
      <c r="R164" s="36"/>
      <c r="S164" s="36"/>
      <c r="T164" s="36"/>
      <c r="U164" s="36"/>
      <c r="V164" s="36"/>
      <c r="W164" s="36"/>
      <c r="X164" s="36"/>
      <c r="Y164" s="36"/>
      <c r="Z164" s="36"/>
      <c r="AA164" s="36"/>
      <c r="AB164" s="36"/>
      <c r="AC164" s="36"/>
      <c r="AD164" s="36"/>
      <c r="AE164" s="36"/>
      <c r="AF164" s="36"/>
      <c r="AG164" s="36"/>
      <c r="AH164" s="36"/>
      <c r="AI164" s="36"/>
      <c r="AJ164" s="36"/>
    </row>
    <row r="165" spans="1:36" ht="12.75">
      <c r="A165" s="36"/>
      <c r="B165" s="36"/>
      <c r="C165" s="36"/>
      <c r="D165" s="36"/>
      <c r="E165" s="36"/>
      <c r="F165" s="36"/>
      <c r="G165" s="36"/>
      <c r="H165" s="36"/>
      <c r="I165" s="36"/>
      <c r="J165" s="36"/>
      <c r="K165" s="36"/>
      <c r="L165" s="36"/>
      <c r="M165" s="36"/>
      <c r="N165" s="36"/>
      <c r="O165" s="36"/>
      <c r="P165" s="36"/>
      <c r="Q165" s="36"/>
      <c r="R165" s="36"/>
      <c r="S165" s="36"/>
      <c r="T165" s="36"/>
      <c r="U165" s="36"/>
      <c r="V165" s="36"/>
      <c r="W165" s="36"/>
      <c r="X165" s="36"/>
      <c r="Y165" s="36"/>
      <c r="Z165" s="36"/>
      <c r="AA165" s="36"/>
      <c r="AB165" s="36"/>
      <c r="AC165" s="36"/>
      <c r="AD165" s="36"/>
      <c r="AE165" s="36"/>
      <c r="AF165" s="36"/>
      <c r="AG165" s="36"/>
      <c r="AH165" s="36"/>
      <c r="AI165" s="36"/>
      <c r="AJ165" s="36"/>
    </row>
    <row r="166" spans="1:36" ht="12.75">
      <c r="A166" s="36"/>
      <c r="B166" s="36"/>
      <c r="C166" s="36"/>
      <c r="D166" s="36"/>
      <c r="E166" s="36"/>
      <c r="F166" s="36"/>
      <c r="G166" s="36"/>
      <c r="H166" s="36"/>
      <c r="I166" s="36"/>
      <c r="J166" s="36"/>
      <c r="K166" s="36"/>
      <c r="L166" s="36"/>
      <c r="M166" s="36"/>
      <c r="N166" s="36"/>
      <c r="O166" s="36"/>
      <c r="P166" s="36"/>
      <c r="Q166" s="36"/>
      <c r="R166" s="36"/>
      <c r="S166" s="36"/>
      <c r="T166" s="36"/>
      <c r="U166" s="36"/>
      <c r="V166" s="36"/>
      <c r="W166" s="36"/>
      <c r="X166" s="36"/>
      <c r="Y166" s="36"/>
      <c r="Z166" s="36"/>
      <c r="AA166" s="36"/>
      <c r="AB166" s="36"/>
      <c r="AC166" s="36"/>
      <c r="AD166" s="36"/>
      <c r="AE166" s="36"/>
      <c r="AF166" s="36"/>
      <c r="AG166" s="36"/>
      <c r="AH166" s="36"/>
      <c r="AI166" s="36"/>
      <c r="AJ166" s="36"/>
    </row>
    <row r="167" spans="1:36" ht="12.75">
      <c r="A167" s="36"/>
      <c r="B167" s="36"/>
      <c r="C167" s="36"/>
      <c r="D167" s="36"/>
      <c r="E167" s="36"/>
      <c r="F167" s="36"/>
      <c r="G167" s="36"/>
      <c r="H167" s="36"/>
      <c r="I167" s="36"/>
      <c r="J167" s="36"/>
      <c r="K167" s="36"/>
      <c r="L167" s="36"/>
      <c r="M167" s="36"/>
      <c r="N167" s="36"/>
      <c r="O167" s="36"/>
      <c r="P167" s="36"/>
      <c r="Q167" s="36"/>
      <c r="R167" s="36"/>
      <c r="S167" s="36"/>
      <c r="T167" s="36"/>
      <c r="U167" s="36"/>
      <c r="V167" s="36"/>
      <c r="W167" s="36"/>
      <c r="X167" s="36"/>
      <c r="Y167" s="36"/>
      <c r="Z167" s="36"/>
      <c r="AA167" s="36"/>
      <c r="AB167" s="36"/>
      <c r="AC167" s="36"/>
      <c r="AD167" s="36"/>
      <c r="AE167" s="36"/>
      <c r="AF167" s="36"/>
      <c r="AG167" s="36"/>
      <c r="AH167" s="36"/>
      <c r="AI167" s="36"/>
      <c r="AJ167" s="36"/>
    </row>
    <row r="168" spans="1:36" ht="12.75">
      <c r="A168" s="36"/>
      <c r="B168" s="36"/>
      <c r="C168" s="36"/>
      <c r="D168" s="36"/>
      <c r="E168" s="36"/>
      <c r="F168" s="36"/>
      <c r="G168" s="36"/>
      <c r="H168" s="36"/>
      <c r="I168" s="36"/>
      <c r="J168" s="36"/>
      <c r="K168" s="36"/>
      <c r="L168" s="36"/>
      <c r="M168" s="36"/>
      <c r="N168" s="36"/>
      <c r="O168" s="36"/>
      <c r="P168" s="36"/>
      <c r="Q168" s="36"/>
      <c r="R168" s="36"/>
      <c r="S168" s="36"/>
      <c r="T168" s="36"/>
      <c r="U168" s="36"/>
      <c r="V168" s="36"/>
      <c r="W168" s="36"/>
      <c r="X168" s="36"/>
      <c r="Y168" s="36"/>
      <c r="Z168" s="36"/>
      <c r="AA168" s="36"/>
      <c r="AB168" s="36"/>
      <c r="AC168" s="36"/>
      <c r="AD168" s="36"/>
      <c r="AE168" s="36"/>
      <c r="AF168" s="36"/>
      <c r="AG168" s="36"/>
      <c r="AH168" s="36"/>
      <c r="AI168" s="36"/>
      <c r="AJ168" s="36"/>
    </row>
    <row r="169" spans="1:36" ht="12.75">
      <c r="A169" s="36"/>
      <c r="B169" s="36"/>
      <c r="C169" s="36"/>
      <c r="D169" s="36"/>
      <c r="E169" s="36"/>
      <c r="F169" s="36"/>
      <c r="G169" s="36"/>
      <c r="H169" s="36"/>
      <c r="I169" s="36"/>
      <c r="J169" s="36"/>
      <c r="K169" s="36"/>
      <c r="L169" s="36"/>
      <c r="M169" s="36"/>
      <c r="N169" s="36"/>
      <c r="O169" s="36"/>
      <c r="P169" s="36"/>
      <c r="Q169" s="36"/>
      <c r="R169" s="36"/>
      <c r="S169" s="36"/>
      <c r="T169" s="36"/>
      <c r="U169" s="36"/>
      <c r="V169" s="36"/>
      <c r="W169" s="36"/>
      <c r="X169" s="36"/>
      <c r="Y169" s="36"/>
      <c r="Z169" s="36"/>
      <c r="AA169" s="36"/>
      <c r="AB169" s="36"/>
      <c r="AC169" s="36"/>
      <c r="AD169" s="36"/>
      <c r="AE169" s="36"/>
      <c r="AF169" s="36"/>
      <c r="AG169" s="36"/>
      <c r="AH169" s="36"/>
      <c r="AI169" s="36"/>
      <c r="AJ169" s="36"/>
    </row>
    <row r="170" spans="1:36" ht="12.75">
      <c r="A170" s="36"/>
      <c r="B170" s="36"/>
      <c r="C170" s="36"/>
      <c r="D170" s="36"/>
      <c r="E170" s="36"/>
      <c r="F170" s="36"/>
      <c r="G170" s="36"/>
      <c r="H170" s="36"/>
      <c r="I170" s="36"/>
      <c r="J170" s="36"/>
      <c r="K170" s="36"/>
      <c r="L170" s="36"/>
      <c r="M170" s="36"/>
      <c r="N170" s="36"/>
      <c r="O170" s="36"/>
      <c r="P170" s="36"/>
      <c r="Q170" s="36"/>
      <c r="R170" s="36"/>
      <c r="S170" s="36"/>
      <c r="T170" s="36"/>
      <c r="U170" s="36"/>
      <c r="V170" s="36"/>
      <c r="W170" s="36"/>
      <c r="X170" s="36"/>
      <c r="Y170" s="36"/>
      <c r="Z170" s="36"/>
      <c r="AA170" s="36"/>
      <c r="AB170" s="36"/>
      <c r="AC170" s="36"/>
      <c r="AD170" s="36"/>
      <c r="AE170" s="36"/>
      <c r="AF170" s="36"/>
      <c r="AG170" s="36"/>
      <c r="AH170" s="36"/>
      <c r="AI170" s="36"/>
      <c r="AJ170" s="36"/>
    </row>
    <row r="171" spans="1:36" ht="12.75">
      <c r="A171" s="36"/>
      <c r="B171" s="36"/>
      <c r="C171" s="36"/>
      <c r="D171" s="36"/>
      <c r="E171" s="36"/>
      <c r="F171" s="36"/>
      <c r="G171" s="36"/>
      <c r="H171" s="36"/>
      <c r="I171" s="36"/>
      <c r="J171" s="36"/>
      <c r="K171" s="36"/>
      <c r="L171" s="36"/>
      <c r="M171" s="36"/>
      <c r="N171" s="36"/>
      <c r="O171" s="36"/>
      <c r="P171" s="36"/>
      <c r="Q171" s="36"/>
      <c r="R171" s="36"/>
      <c r="S171" s="36"/>
      <c r="T171" s="36"/>
      <c r="U171" s="36"/>
      <c r="V171" s="36"/>
      <c r="W171" s="36"/>
      <c r="X171" s="36"/>
      <c r="Y171" s="36"/>
      <c r="Z171" s="36"/>
      <c r="AA171" s="36"/>
      <c r="AB171" s="36"/>
      <c r="AC171" s="36"/>
      <c r="AD171" s="36"/>
      <c r="AE171" s="36"/>
      <c r="AF171" s="36"/>
      <c r="AG171" s="36"/>
      <c r="AH171" s="36"/>
      <c r="AI171" s="36"/>
      <c r="AJ171" s="36"/>
    </row>
    <row r="172" spans="1:36" ht="12.75">
      <c r="A172" s="36"/>
      <c r="B172" s="36"/>
      <c r="C172" s="36"/>
      <c r="D172" s="36"/>
      <c r="E172" s="36"/>
      <c r="F172" s="36"/>
      <c r="G172" s="36"/>
      <c r="H172" s="36"/>
      <c r="I172" s="36"/>
      <c r="J172" s="36"/>
      <c r="K172" s="36"/>
      <c r="L172" s="36"/>
      <c r="M172" s="36"/>
      <c r="N172" s="36"/>
      <c r="O172" s="36"/>
      <c r="P172" s="36"/>
      <c r="Q172" s="36"/>
      <c r="R172" s="36"/>
      <c r="S172" s="36"/>
      <c r="T172" s="36"/>
      <c r="U172" s="36"/>
      <c r="V172" s="36"/>
      <c r="W172" s="36"/>
      <c r="X172" s="36"/>
      <c r="Y172" s="36"/>
      <c r="Z172" s="36"/>
      <c r="AA172" s="36"/>
      <c r="AB172" s="36"/>
      <c r="AC172" s="36"/>
      <c r="AD172" s="36"/>
      <c r="AE172" s="36"/>
      <c r="AF172" s="36"/>
      <c r="AG172" s="36"/>
      <c r="AH172" s="36"/>
      <c r="AI172" s="36"/>
      <c r="AJ172" s="36"/>
    </row>
    <row r="173" spans="1:36" ht="12.75">
      <c r="A173" s="36"/>
      <c r="B173" s="36"/>
      <c r="C173" s="36"/>
      <c r="D173" s="36"/>
      <c r="E173" s="36"/>
      <c r="F173" s="36"/>
      <c r="G173" s="36"/>
      <c r="H173" s="36"/>
      <c r="I173" s="36"/>
      <c r="J173" s="36"/>
      <c r="K173" s="36"/>
      <c r="L173" s="36"/>
      <c r="M173" s="36"/>
      <c r="N173" s="36"/>
      <c r="O173" s="36"/>
      <c r="P173" s="36"/>
      <c r="Q173" s="36"/>
      <c r="R173" s="36"/>
      <c r="S173" s="36"/>
      <c r="T173" s="36"/>
      <c r="U173" s="36"/>
      <c r="V173" s="36"/>
      <c r="W173" s="36"/>
      <c r="X173" s="36"/>
      <c r="Y173" s="36"/>
      <c r="Z173" s="36"/>
      <c r="AA173" s="36"/>
      <c r="AB173" s="36"/>
      <c r="AC173" s="36"/>
      <c r="AD173" s="36"/>
      <c r="AE173" s="36"/>
      <c r="AF173" s="36"/>
      <c r="AG173" s="36"/>
      <c r="AH173" s="36"/>
      <c r="AI173" s="36"/>
      <c r="AJ173" s="36"/>
    </row>
    <row r="174" spans="1:36" ht="12.75">
      <c r="A174" s="36"/>
      <c r="B174" s="36"/>
      <c r="C174" s="36"/>
      <c r="D174" s="36"/>
      <c r="E174" s="36"/>
      <c r="F174" s="36"/>
      <c r="G174" s="36"/>
      <c r="H174" s="36"/>
      <c r="I174" s="36"/>
      <c r="J174" s="36"/>
      <c r="K174" s="36"/>
      <c r="L174" s="36"/>
      <c r="M174" s="36"/>
      <c r="N174" s="36"/>
      <c r="O174" s="36"/>
      <c r="P174" s="36"/>
      <c r="Q174" s="36"/>
      <c r="R174" s="36"/>
      <c r="S174" s="36"/>
      <c r="T174" s="36"/>
      <c r="U174" s="36"/>
      <c r="V174" s="36"/>
      <c r="W174" s="36"/>
      <c r="X174" s="36"/>
      <c r="Y174" s="36"/>
      <c r="Z174" s="36"/>
      <c r="AA174" s="36"/>
      <c r="AB174" s="36"/>
      <c r="AC174" s="36"/>
      <c r="AD174" s="36"/>
      <c r="AE174" s="36"/>
      <c r="AF174" s="36"/>
      <c r="AG174" s="36"/>
      <c r="AH174" s="36"/>
      <c r="AI174" s="36"/>
      <c r="AJ174" s="36"/>
    </row>
    <row r="175" spans="1:36" ht="12.75">
      <c r="A175" s="36"/>
      <c r="B175" s="36"/>
      <c r="C175" s="36"/>
      <c r="D175" s="36"/>
      <c r="E175" s="36"/>
      <c r="F175" s="36"/>
      <c r="G175" s="36"/>
      <c r="H175" s="36"/>
      <c r="I175" s="36"/>
      <c r="J175" s="36"/>
      <c r="K175" s="36"/>
      <c r="L175" s="36"/>
      <c r="M175" s="36"/>
      <c r="N175" s="36"/>
      <c r="O175" s="36"/>
      <c r="P175" s="36"/>
      <c r="Q175" s="36"/>
      <c r="R175" s="36"/>
      <c r="S175" s="36"/>
      <c r="T175" s="36"/>
      <c r="U175" s="36"/>
      <c r="V175" s="36"/>
      <c r="W175" s="36"/>
      <c r="X175" s="36"/>
      <c r="Y175" s="36"/>
      <c r="Z175" s="36"/>
      <c r="AA175" s="36"/>
      <c r="AB175" s="36"/>
      <c r="AC175" s="36"/>
      <c r="AD175" s="36"/>
      <c r="AE175" s="36"/>
      <c r="AF175" s="36"/>
      <c r="AG175" s="36"/>
      <c r="AH175" s="36"/>
      <c r="AI175" s="36"/>
      <c r="AJ175" s="36"/>
    </row>
    <row r="176" spans="1:36" ht="12.75">
      <c r="A176" s="36"/>
      <c r="B176" s="36"/>
      <c r="C176" s="36"/>
      <c r="D176" s="36"/>
      <c r="E176" s="36"/>
      <c r="F176" s="36"/>
      <c r="G176" s="36"/>
      <c r="H176" s="36"/>
      <c r="I176" s="36"/>
      <c r="J176" s="36"/>
      <c r="K176" s="36"/>
      <c r="L176" s="36"/>
      <c r="M176" s="36"/>
      <c r="N176" s="36"/>
      <c r="O176" s="36"/>
      <c r="P176" s="36"/>
      <c r="Q176" s="36"/>
      <c r="R176" s="36"/>
      <c r="S176" s="36"/>
      <c r="T176" s="36"/>
      <c r="U176" s="36"/>
      <c r="V176" s="36"/>
      <c r="W176" s="36"/>
      <c r="X176" s="36"/>
      <c r="Y176" s="36"/>
      <c r="Z176" s="36"/>
      <c r="AA176" s="36"/>
      <c r="AB176" s="36"/>
      <c r="AC176" s="36"/>
      <c r="AD176" s="36"/>
      <c r="AE176" s="36"/>
      <c r="AF176" s="36"/>
      <c r="AG176" s="36"/>
      <c r="AH176" s="36"/>
      <c r="AI176" s="36"/>
      <c r="AJ176" s="36"/>
    </row>
    <row r="177" spans="1:36" ht="12.75">
      <c r="A177" s="36"/>
      <c r="B177" s="36"/>
      <c r="C177" s="36"/>
      <c r="D177" s="36"/>
      <c r="E177" s="36"/>
      <c r="F177" s="36"/>
      <c r="G177" s="36"/>
      <c r="H177" s="36"/>
      <c r="I177" s="36"/>
      <c r="J177" s="36"/>
      <c r="K177" s="36"/>
      <c r="L177" s="36"/>
      <c r="M177" s="36"/>
      <c r="N177" s="36"/>
      <c r="O177" s="36"/>
      <c r="P177" s="36"/>
      <c r="Q177" s="36"/>
      <c r="R177" s="36"/>
      <c r="S177" s="36"/>
      <c r="T177" s="36"/>
      <c r="U177" s="36"/>
      <c r="V177" s="36"/>
      <c r="W177" s="36"/>
      <c r="X177" s="36"/>
      <c r="Y177" s="36"/>
      <c r="Z177" s="36"/>
      <c r="AA177" s="36"/>
      <c r="AB177" s="36"/>
      <c r="AC177" s="36"/>
      <c r="AD177" s="36"/>
      <c r="AE177" s="36"/>
      <c r="AF177" s="36"/>
      <c r="AG177" s="36"/>
      <c r="AH177" s="36"/>
      <c r="AI177" s="36"/>
      <c r="AJ177" s="36"/>
    </row>
    <row r="178" spans="1:36" ht="12.75">
      <c r="A178" s="36"/>
      <c r="B178" s="36"/>
      <c r="C178" s="36"/>
      <c r="D178" s="36"/>
      <c r="E178" s="36"/>
      <c r="F178" s="36"/>
      <c r="G178" s="36"/>
      <c r="H178" s="36"/>
      <c r="I178" s="36"/>
      <c r="J178" s="36"/>
      <c r="K178" s="36"/>
      <c r="L178" s="36"/>
      <c r="M178" s="36"/>
      <c r="N178" s="36"/>
      <c r="O178" s="36"/>
      <c r="P178" s="36"/>
      <c r="Q178" s="36"/>
      <c r="R178" s="36"/>
      <c r="S178" s="36"/>
      <c r="T178" s="36"/>
      <c r="U178" s="36"/>
      <c r="V178" s="36"/>
      <c r="W178" s="36"/>
      <c r="X178" s="36"/>
      <c r="Y178" s="36"/>
      <c r="Z178" s="36"/>
      <c r="AA178" s="36"/>
      <c r="AB178" s="36"/>
      <c r="AC178" s="36"/>
      <c r="AD178" s="36"/>
      <c r="AE178" s="36"/>
      <c r="AF178" s="36"/>
      <c r="AG178" s="36"/>
      <c r="AH178" s="36"/>
      <c r="AI178" s="36"/>
      <c r="AJ178" s="36"/>
    </row>
    <row r="179" spans="1:36" ht="12.75">
      <c r="A179" s="36"/>
      <c r="B179" s="36"/>
      <c r="C179" s="36"/>
      <c r="D179" s="36"/>
      <c r="E179" s="36"/>
      <c r="F179" s="36"/>
      <c r="G179" s="36"/>
      <c r="H179" s="36"/>
      <c r="I179" s="36"/>
      <c r="J179" s="36"/>
      <c r="K179" s="36"/>
      <c r="L179" s="36"/>
      <c r="M179" s="36"/>
      <c r="N179" s="36"/>
      <c r="O179" s="36"/>
      <c r="P179" s="36"/>
      <c r="Q179" s="36"/>
      <c r="R179" s="36"/>
      <c r="S179" s="36"/>
      <c r="T179" s="36"/>
      <c r="U179" s="36"/>
      <c r="V179" s="36"/>
      <c r="W179" s="36"/>
      <c r="X179" s="36"/>
      <c r="Y179" s="36"/>
      <c r="Z179" s="36"/>
      <c r="AA179" s="36"/>
      <c r="AB179" s="36"/>
      <c r="AC179" s="36"/>
      <c r="AD179" s="36"/>
      <c r="AE179" s="36"/>
      <c r="AF179" s="36"/>
      <c r="AG179" s="36"/>
      <c r="AH179" s="36"/>
      <c r="AI179" s="36"/>
      <c r="AJ179" s="36"/>
    </row>
    <row r="180" spans="1:36" ht="12.75">
      <c r="A180" s="36"/>
      <c r="B180" s="36"/>
      <c r="C180" s="36"/>
      <c r="D180" s="36"/>
      <c r="E180" s="36"/>
      <c r="F180" s="36"/>
      <c r="G180" s="36"/>
      <c r="H180" s="36"/>
      <c r="I180" s="36"/>
      <c r="J180" s="36"/>
      <c r="K180" s="36"/>
      <c r="L180" s="36"/>
      <c r="M180" s="36"/>
      <c r="N180" s="36"/>
      <c r="O180" s="36"/>
      <c r="P180" s="36"/>
      <c r="Q180" s="36"/>
      <c r="R180" s="36"/>
      <c r="S180" s="36"/>
      <c r="T180" s="36"/>
      <c r="U180" s="36"/>
      <c r="V180" s="36"/>
      <c r="W180" s="36"/>
      <c r="X180" s="36"/>
      <c r="Y180" s="36"/>
      <c r="Z180" s="36"/>
      <c r="AA180" s="36"/>
      <c r="AB180" s="36"/>
      <c r="AC180" s="36"/>
      <c r="AD180" s="36"/>
      <c r="AE180" s="36"/>
      <c r="AF180" s="36"/>
      <c r="AG180" s="36"/>
      <c r="AH180" s="36"/>
      <c r="AI180" s="36"/>
      <c r="AJ180" s="36"/>
    </row>
    <row r="181" spans="1:36" ht="12.75">
      <c r="A181" s="36"/>
      <c r="B181" s="36"/>
      <c r="C181" s="36"/>
      <c r="D181" s="36"/>
      <c r="E181" s="36"/>
      <c r="F181" s="36"/>
      <c r="G181" s="36"/>
      <c r="H181" s="36"/>
      <c r="I181" s="36"/>
      <c r="J181" s="36"/>
      <c r="K181" s="36"/>
      <c r="L181" s="36"/>
      <c r="M181" s="36"/>
      <c r="N181" s="36"/>
      <c r="O181" s="36"/>
      <c r="P181" s="36"/>
      <c r="Q181" s="36"/>
      <c r="R181" s="36"/>
      <c r="S181" s="36"/>
      <c r="T181" s="36"/>
      <c r="U181" s="36"/>
      <c r="V181" s="36"/>
      <c r="W181" s="36"/>
      <c r="X181" s="36"/>
      <c r="Y181" s="36"/>
      <c r="Z181" s="36"/>
      <c r="AA181" s="36"/>
      <c r="AB181" s="36"/>
      <c r="AC181" s="36"/>
      <c r="AD181" s="36"/>
      <c r="AE181" s="36"/>
      <c r="AF181" s="36"/>
      <c r="AG181" s="36"/>
      <c r="AH181" s="36"/>
      <c r="AI181" s="36"/>
      <c r="AJ181" s="36"/>
    </row>
    <row r="182" spans="1:36" ht="12.75">
      <c r="A182" s="36"/>
      <c r="B182" s="36"/>
      <c r="C182" s="36"/>
      <c r="D182" s="36"/>
      <c r="E182" s="36"/>
      <c r="F182" s="36"/>
      <c r="G182" s="36"/>
      <c r="H182" s="36"/>
      <c r="I182" s="36"/>
      <c r="J182" s="36"/>
      <c r="K182" s="36"/>
      <c r="L182" s="36"/>
      <c r="M182" s="36"/>
      <c r="N182" s="36"/>
      <c r="O182" s="36"/>
      <c r="P182" s="36"/>
      <c r="Q182" s="36"/>
      <c r="R182" s="36"/>
      <c r="S182" s="36"/>
      <c r="T182" s="36"/>
      <c r="U182" s="36"/>
      <c r="V182" s="36"/>
      <c r="W182" s="36"/>
      <c r="X182" s="36"/>
      <c r="Y182" s="36"/>
      <c r="Z182" s="36"/>
      <c r="AA182" s="36"/>
      <c r="AB182" s="36"/>
      <c r="AC182" s="36"/>
      <c r="AD182" s="36"/>
      <c r="AE182" s="36"/>
      <c r="AF182" s="36"/>
      <c r="AG182" s="36"/>
      <c r="AH182" s="36"/>
      <c r="AI182" s="36"/>
      <c r="AJ182" s="36"/>
    </row>
    <row r="183" spans="1:36" ht="12.75">
      <c r="A183" s="36"/>
      <c r="B183" s="36"/>
      <c r="C183" s="36"/>
      <c r="D183" s="36"/>
      <c r="E183" s="36"/>
      <c r="F183" s="36"/>
      <c r="G183" s="36"/>
      <c r="H183" s="36"/>
      <c r="I183" s="36"/>
      <c r="J183" s="36"/>
      <c r="K183" s="36"/>
      <c r="L183" s="36"/>
      <c r="M183" s="36"/>
      <c r="N183" s="36"/>
      <c r="O183" s="36"/>
      <c r="P183" s="36"/>
      <c r="Q183" s="36"/>
      <c r="R183" s="36"/>
      <c r="S183" s="36"/>
      <c r="T183" s="36"/>
      <c r="U183" s="36"/>
      <c r="V183" s="36"/>
      <c r="W183" s="36"/>
      <c r="X183" s="36"/>
      <c r="Y183" s="36"/>
      <c r="Z183" s="36"/>
      <c r="AA183" s="36"/>
      <c r="AB183" s="36"/>
      <c r="AC183" s="36"/>
      <c r="AD183" s="36"/>
      <c r="AE183" s="36"/>
      <c r="AF183" s="36"/>
      <c r="AG183" s="36"/>
      <c r="AH183" s="36"/>
      <c r="AI183" s="36"/>
      <c r="AJ183" s="36"/>
    </row>
    <row r="184" spans="1:36" ht="12.75">
      <c r="A184" s="36"/>
      <c r="B184" s="36"/>
      <c r="C184" s="36"/>
      <c r="D184" s="36"/>
      <c r="E184" s="36"/>
      <c r="F184" s="36"/>
      <c r="G184" s="36"/>
      <c r="H184" s="36"/>
      <c r="I184" s="36"/>
      <c r="J184" s="36"/>
      <c r="K184" s="36"/>
      <c r="L184" s="36"/>
      <c r="M184" s="36"/>
      <c r="N184" s="36"/>
      <c r="O184" s="36"/>
      <c r="P184" s="36"/>
      <c r="Q184" s="36"/>
      <c r="R184" s="36"/>
      <c r="S184" s="36"/>
      <c r="T184" s="36"/>
      <c r="U184" s="36"/>
      <c r="V184" s="36"/>
      <c r="W184" s="36"/>
      <c r="X184" s="36"/>
      <c r="Y184" s="36"/>
      <c r="Z184" s="36"/>
      <c r="AA184" s="36"/>
      <c r="AB184" s="36"/>
      <c r="AC184" s="36"/>
      <c r="AD184" s="36"/>
      <c r="AE184" s="36"/>
      <c r="AF184" s="36"/>
      <c r="AG184" s="36"/>
      <c r="AH184" s="36"/>
      <c r="AI184" s="36"/>
      <c r="AJ184" s="36"/>
    </row>
    <row r="185" spans="1:36" ht="12.75">
      <c r="A185" s="36"/>
      <c r="B185" s="36"/>
      <c r="C185" s="36"/>
      <c r="D185" s="36"/>
      <c r="E185" s="36"/>
      <c r="F185" s="36"/>
      <c r="G185" s="36"/>
      <c r="H185" s="36"/>
      <c r="I185" s="36"/>
      <c r="J185" s="36"/>
      <c r="K185" s="36"/>
      <c r="L185" s="36"/>
      <c r="M185" s="36"/>
      <c r="N185" s="36"/>
      <c r="O185" s="36"/>
      <c r="P185" s="36"/>
      <c r="Q185" s="36"/>
      <c r="R185" s="36"/>
      <c r="S185" s="36"/>
      <c r="T185" s="36"/>
      <c r="U185" s="36"/>
      <c r="V185" s="36"/>
      <c r="W185" s="36"/>
      <c r="X185" s="36"/>
      <c r="Y185" s="36"/>
      <c r="Z185" s="36"/>
      <c r="AA185" s="36"/>
      <c r="AB185" s="36"/>
      <c r="AC185" s="36"/>
      <c r="AD185" s="36"/>
      <c r="AE185" s="36"/>
      <c r="AF185" s="36"/>
      <c r="AG185" s="36"/>
      <c r="AH185" s="36"/>
      <c r="AI185" s="36"/>
      <c r="AJ185" s="36"/>
    </row>
    <row r="186" spans="1:36" ht="12.75">
      <c r="A186" s="36"/>
      <c r="B186" s="36"/>
      <c r="C186" s="36"/>
      <c r="D186" s="36"/>
      <c r="E186" s="36"/>
      <c r="F186" s="36"/>
      <c r="G186" s="36"/>
      <c r="H186" s="36"/>
      <c r="I186" s="36"/>
      <c r="J186" s="36"/>
      <c r="K186" s="36"/>
      <c r="L186" s="36"/>
      <c r="M186" s="36"/>
      <c r="N186" s="36"/>
      <c r="O186" s="36"/>
      <c r="P186" s="36"/>
      <c r="Q186" s="36"/>
      <c r="R186" s="36"/>
      <c r="S186" s="36"/>
      <c r="T186" s="36"/>
      <c r="U186" s="36"/>
      <c r="V186" s="36"/>
      <c r="W186" s="36"/>
      <c r="X186" s="36"/>
      <c r="Y186" s="36"/>
      <c r="Z186" s="36"/>
      <c r="AA186" s="36"/>
      <c r="AB186" s="36"/>
      <c r="AC186" s="36"/>
      <c r="AD186" s="36"/>
      <c r="AE186" s="36"/>
      <c r="AF186" s="36"/>
      <c r="AG186" s="36"/>
      <c r="AH186" s="36"/>
      <c r="AI186" s="36"/>
      <c r="AJ186" s="36"/>
    </row>
    <row r="187" spans="1:36" ht="12.75">
      <c r="A187" s="36"/>
      <c r="B187" s="36"/>
      <c r="C187" s="36"/>
      <c r="D187" s="36"/>
      <c r="E187" s="36"/>
      <c r="F187" s="36"/>
      <c r="G187" s="36"/>
      <c r="H187" s="36"/>
      <c r="I187" s="36"/>
      <c r="J187" s="36"/>
      <c r="K187" s="36"/>
      <c r="L187" s="36"/>
      <c r="M187" s="36"/>
      <c r="N187" s="36"/>
      <c r="O187" s="36"/>
      <c r="P187" s="36"/>
      <c r="Q187" s="36"/>
      <c r="R187" s="36"/>
      <c r="S187" s="36"/>
      <c r="T187" s="36"/>
      <c r="U187" s="36"/>
      <c r="V187" s="36"/>
      <c r="W187" s="36"/>
      <c r="X187" s="36"/>
      <c r="Y187" s="36"/>
      <c r="Z187" s="36"/>
      <c r="AA187" s="36"/>
      <c r="AB187" s="36"/>
      <c r="AC187" s="36"/>
      <c r="AD187" s="36"/>
      <c r="AE187" s="36"/>
      <c r="AF187" s="36"/>
      <c r="AG187" s="36"/>
      <c r="AH187" s="36"/>
      <c r="AI187" s="36"/>
      <c r="AJ187" s="36"/>
    </row>
    <row r="188" spans="1:36" ht="12.75">
      <c r="A188" s="36"/>
      <c r="B188" s="36"/>
      <c r="C188" s="36"/>
      <c r="D188" s="36"/>
      <c r="E188" s="36"/>
      <c r="F188" s="36"/>
      <c r="G188" s="36"/>
      <c r="H188" s="36"/>
      <c r="I188" s="36"/>
      <c r="J188" s="36"/>
      <c r="K188" s="36"/>
      <c r="L188" s="36"/>
      <c r="M188" s="36"/>
      <c r="N188" s="36"/>
      <c r="O188" s="36"/>
      <c r="P188" s="36"/>
      <c r="Q188" s="36"/>
      <c r="R188" s="36"/>
      <c r="S188" s="36"/>
      <c r="T188" s="36"/>
      <c r="U188" s="36"/>
      <c r="V188" s="36"/>
      <c r="W188" s="36"/>
      <c r="X188" s="36"/>
      <c r="Y188" s="36"/>
      <c r="Z188" s="36"/>
      <c r="AA188" s="36"/>
      <c r="AB188" s="36"/>
      <c r="AC188" s="36"/>
      <c r="AD188" s="36"/>
      <c r="AE188" s="36"/>
      <c r="AF188" s="36"/>
      <c r="AG188" s="36"/>
      <c r="AH188" s="36"/>
      <c r="AI188" s="36"/>
      <c r="AJ188" s="36"/>
    </row>
    <row r="189" spans="1:36" ht="12.75">
      <c r="A189" s="36"/>
      <c r="B189" s="36"/>
      <c r="C189" s="36"/>
      <c r="D189" s="36"/>
      <c r="E189" s="36"/>
      <c r="F189" s="36"/>
      <c r="G189" s="36"/>
      <c r="H189" s="36"/>
      <c r="I189" s="36"/>
      <c r="J189" s="36"/>
      <c r="K189" s="36"/>
      <c r="L189" s="36"/>
      <c r="M189" s="36"/>
      <c r="N189" s="36"/>
      <c r="O189" s="36"/>
      <c r="P189" s="36"/>
      <c r="Q189" s="36"/>
      <c r="R189" s="36"/>
      <c r="S189" s="36"/>
      <c r="T189" s="36"/>
      <c r="U189" s="36"/>
      <c r="V189" s="36"/>
      <c r="W189" s="36"/>
      <c r="X189" s="36"/>
      <c r="Y189" s="36"/>
      <c r="Z189" s="36"/>
      <c r="AA189" s="36"/>
      <c r="AB189" s="36"/>
      <c r="AC189" s="36"/>
      <c r="AD189" s="36"/>
      <c r="AE189" s="36"/>
      <c r="AF189" s="36"/>
      <c r="AG189" s="36"/>
      <c r="AH189" s="36"/>
      <c r="AI189" s="36"/>
      <c r="AJ189" s="36"/>
    </row>
    <row r="190" spans="1:36" ht="12.75">
      <c r="A190" s="36"/>
      <c r="B190" s="36"/>
      <c r="C190" s="36"/>
      <c r="D190" s="36"/>
      <c r="E190" s="36"/>
      <c r="F190" s="36"/>
      <c r="G190" s="36"/>
      <c r="H190" s="36"/>
      <c r="I190" s="36"/>
      <c r="J190" s="36"/>
      <c r="K190" s="36"/>
      <c r="L190" s="36"/>
      <c r="M190" s="36"/>
      <c r="N190" s="36"/>
      <c r="O190" s="36"/>
      <c r="P190" s="36"/>
      <c r="Q190" s="36"/>
      <c r="R190" s="36"/>
      <c r="S190" s="36"/>
      <c r="T190" s="36"/>
      <c r="U190" s="36"/>
      <c r="V190" s="36"/>
      <c r="W190" s="36"/>
      <c r="X190" s="36"/>
      <c r="Y190" s="36"/>
      <c r="Z190" s="36"/>
      <c r="AA190" s="36"/>
      <c r="AB190" s="36"/>
      <c r="AC190" s="36"/>
      <c r="AD190" s="36"/>
      <c r="AE190" s="36"/>
      <c r="AF190" s="36"/>
      <c r="AG190" s="36"/>
      <c r="AH190" s="36"/>
      <c r="AI190" s="36"/>
      <c r="AJ190" s="36"/>
    </row>
    <row r="191" spans="1:36" ht="12.75">
      <c r="A191" s="36"/>
      <c r="B191" s="36"/>
      <c r="C191" s="36"/>
      <c r="D191" s="36"/>
      <c r="E191" s="36"/>
      <c r="F191" s="36"/>
      <c r="G191" s="36"/>
      <c r="H191" s="36"/>
      <c r="I191" s="36"/>
      <c r="J191" s="36"/>
      <c r="K191" s="36"/>
      <c r="L191" s="36"/>
      <c r="M191" s="36"/>
      <c r="N191" s="36"/>
      <c r="O191" s="36"/>
      <c r="P191" s="36"/>
      <c r="Q191" s="36"/>
      <c r="R191" s="36"/>
      <c r="S191" s="36"/>
      <c r="T191" s="36"/>
      <c r="U191" s="36"/>
      <c r="V191" s="36"/>
      <c r="W191" s="36"/>
      <c r="X191" s="36"/>
      <c r="Y191" s="36"/>
      <c r="Z191" s="36"/>
      <c r="AA191" s="36"/>
      <c r="AB191" s="36"/>
      <c r="AC191" s="36"/>
      <c r="AD191" s="36"/>
      <c r="AE191" s="36"/>
      <c r="AF191" s="36"/>
      <c r="AG191" s="36"/>
      <c r="AH191" s="36"/>
      <c r="AI191" s="36"/>
      <c r="AJ191" s="36"/>
    </row>
    <row r="192" spans="1:36" ht="12.75">
      <c r="A192" s="36"/>
      <c r="B192" s="36"/>
      <c r="C192" s="36"/>
      <c r="D192" s="36"/>
      <c r="E192" s="36"/>
      <c r="F192" s="36"/>
      <c r="G192" s="36"/>
      <c r="H192" s="36"/>
      <c r="I192" s="36"/>
      <c r="J192" s="36"/>
      <c r="K192" s="36"/>
      <c r="L192" s="36"/>
      <c r="M192" s="36"/>
      <c r="N192" s="36"/>
      <c r="O192" s="36"/>
      <c r="P192" s="36"/>
      <c r="Q192" s="36"/>
      <c r="R192" s="36"/>
      <c r="S192" s="36"/>
      <c r="T192" s="36"/>
      <c r="U192" s="36"/>
      <c r="V192" s="36"/>
      <c r="W192" s="36"/>
      <c r="X192" s="36"/>
      <c r="Y192" s="36"/>
      <c r="Z192" s="36"/>
      <c r="AA192" s="36"/>
      <c r="AB192" s="36"/>
      <c r="AC192" s="36"/>
      <c r="AD192" s="36"/>
      <c r="AE192" s="36"/>
      <c r="AF192" s="36"/>
      <c r="AG192" s="36"/>
      <c r="AH192" s="36"/>
      <c r="AI192" s="36"/>
      <c r="AJ192" s="36"/>
    </row>
    <row r="193" spans="1:36" ht="12.75">
      <c r="A193" s="36"/>
      <c r="B193" s="36"/>
      <c r="C193" s="36"/>
      <c r="D193" s="36"/>
      <c r="E193" s="36"/>
      <c r="F193" s="36"/>
      <c r="G193" s="36"/>
      <c r="H193" s="36"/>
      <c r="I193" s="36"/>
      <c r="J193" s="36"/>
      <c r="K193" s="36"/>
      <c r="L193" s="36"/>
      <c r="M193" s="36"/>
      <c r="N193" s="36"/>
      <c r="O193" s="36"/>
      <c r="P193" s="36"/>
      <c r="Q193" s="36"/>
      <c r="R193" s="36"/>
      <c r="S193" s="36"/>
      <c r="T193" s="36"/>
      <c r="U193" s="36"/>
      <c r="V193" s="36"/>
      <c r="W193" s="36"/>
      <c r="X193" s="36"/>
      <c r="Y193" s="36"/>
      <c r="Z193" s="36"/>
      <c r="AA193" s="36"/>
      <c r="AB193" s="36"/>
      <c r="AC193" s="36"/>
      <c r="AD193" s="36"/>
      <c r="AE193" s="36"/>
      <c r="AF193" s="36"/>
      <c r="AG193" s="36"/>
      <c r="AH193" s="36"/>
      <c r="AI193" s="36"/>
      <c r="AJ193" s="36"/>
    </row>
    <row r="194" spans="1:36" ht="12.75">
      <c r="A194" s="36"/>
      <c r="B194" s="36"/>
      <c r="C194" s="36"/>
      <c r="D194" s="36"/>
      <c r="E194" s="36"/>
      <c r="F194" s="36"/>
      <c r="G194" s="36"/>
      <c r="H194" s="36"/>
      <c r="I194" s="36"/>
      <c r="J194" s="36"/>
      <c r="K194" s="36"/>
      <c r="L194" s="36"/>
      <c r="M194" s="36"/>
      <c r="N194" s="36"/>
      <c r="O194" s="36"/>
      <c r="P194" s="36"/>
      <c r="Q194" s="36"/>
      <c r="R194" s="36"/>
      <c r="S194" s="36"/>
      <c r="T194" s="36"/>
      <c r="U194" s="36"/>
      <c r="V194" s="36"/>
      <c r="W194" s="36"/>
      <c r="X194" s="36"/>
      <c r="Y194" s="36"/>
      <c r="Z194" s="36"/>
      <c r="AA194" s="36"/>
      <c r="AB194" s="36"/>
      <c r="AC194" s="36"/>
      <c r="AD194" s="36"/>
      <c r="AE194" s="36"/>
      <c r="AF194" s="36"/>
      <c r="AG194" s="36"/>
      <c r="AH194" s="36"/>
      <c r="AI194" s="36"/>
      <c r="AJ194" s="36"/>
    </row>
    <row r="195" spans="1:36" ht="12.75">
      <c r="A195" s="36"/>
      <c r="B195" s="36"/>
      <c r="C195" s="36"/>
      <c r="D195" s="36"/>
      <c r="E195" s="36"/>
      <c r="F195" s="36"/>
      <c r="G195" s="36"/>
      <c r="H195" s="36"/>
      <c r="I195" s="36"/>
      <c r="J195" s="36"/>
      <c r="K195" s="36"/>
      <c r="L195" s="36"/>
      <c r="M195" s="36"/>
      <c r="N195" s="36"/>
      <c r="O195" s="36"/>
      <c r="P195" s="36"/>
      <c r="Q195" s="36"/>
      <c r="R195" s="36"/>
      <c r="S195" s="36"/>
      <c r="T195" s="36"/>
      <c r="U195" s="36"/>
      <c r="V195" s="36"/>
      <c r="W195" s="36"/>
      <c r="X195" s="36"/>
      <c r="Y195" s="36"/>
      <c r="Z195" s="36"/>
      <c r="AA195" s="36"/>
      <c r="AB195" s="36"/>
      <c r="AC195" s="36"/>
      <c r="AD195" s="36"/>
      <c r="AE195" s="36"/>
      <c r="AF195" s="36"/>
      <c r="AG195" s="36"/>
      <c r="AH195" s="36"/>
      <c r="AI195" s="36"/>
      <c r="AJ195" s="36"/>
    </row>
    <row r="196" spans="1:36" ht="12.75">
      <c r="A196" s="36"/>
      <c r="B196" s="36"/>
      <c r="C196" s="36"/>
      <c r="D196" s="36"/>
      <c r="E196" s="36"/>
      <c r="F196" s="36"/>
      <c r="G196" s="36"/>
      <c r="H196" s="36"/>
      <c r="I196" s="36"/>
      <c r="J196" s="36"/>
      <c r="K196" s="36"/>
      <c r="L196" s="36"/>
      <c r="M196" s="36"/>
      <c r="N196" s="36"/>
      <c r="O196" s="36"/>
      <c r="P196" s="36"/>
      <c r="Q196" s="36"/>
      <c r="R196" s="36"/>
      <c r="S196" s="36"/>
      <c r="T196" s="36"/>
      <c r="U196" s="36"/>
      <c r="V196" s="36"/>
      <c r="W196" s="36"/>
      <c r="X196" s="36"/>
      <c r="Y196" s="36"/>
      <c r="Z196" s="36"/>
      <c r="AA196" s="36"/>
      <c r="AB196" s="36"/>
      <c r="AC196" s="36"/>
      <c r="AD196" s="36"/>
      <c r="AE196" s="36"/>
      <c r="AF196" s="36"/>
      <c r="AG196" s="36"/>
      <c r="AH196" s="36"/>
      <c r="AI196" s="36"/>
      <c r="AJ196" s="36"/>
    </row>
    <row r="197" spans="1:36" ht="12.75">
      <c r="A197" s="36"/>
      <c r="B197" s="36"/>
      <c r="C197" s="36"/>
      <c r="D197" s="36"/>
      <c r="E197" s="36"/>
      <c r="F197" s="36"/>
      <c r="G197" s="36"/>
      <c r="H197" s="36"/>
      <c r="I197" s="36"/>
      <c r="J197" s="36"/>
      <c r="K197" s="36"/>
      <c r="L197" s="36"/>
      <c r="M197" s="36"/>
      <c r="N197" s="36"/>
      <c r="O197" s="36"/>
      <c r="P197" s="36"/>
      <c r="Q197" s="36"/>
      <c r="R197" s="36"/>
      <c r="S197" s="36"/>
      <c r="T197" s="36"/>
      <c r="U197" s="36"/>
      <c r="V197" s="36"/>
      <c r="W197" s="36"/>
      <c r="X197" s="36"/>
      <c r="Y197" s="36"/>
      <c r="Z197" s="36"/>
      <c r="AA197" s="36"/>
      <c r="AB197" s="36"/>
      <c r="AC197" s="36"/>
      <c r="AD197" s="36"/>
      <c r="AE197" s="36"/>
      <c r="AF197" s="36"/>
      <c r="AG197" s="36"/>
      <c r="AH197" s="36"/>
      <c r="AI197" s="36"/>
      <c r="AJ197" s="36"/>
    </row>
    <row r="198" spans="1:36" ht="12.75">
      <c r="A198" s="36"/>
      <c r="B198" s="36"/>
      <c r="C198" s="36"/>
      <c r="D198" s="36"/>
      <c r="E198" s="36"/>
      <c r="F198" s="36"/>
      <c r="G198" s="36"/>
      <c r="H198" s="36"/>
      <c r="I198" s="36"/>
      <c r="J198" s="36"/>
      <c r="K198" s="36"/>
      <c r="L198" s="36"/>
      <c r="M198" s="36"/>
      <c r="N198" s="36"/>
      <c r="O198" s="36"/>
      <c r="P198" s="36"/>
      <c r="Q198" s="36"/>
      <c r="R198" s="36"/>
      <c r="S198" s="36"/>
      <c r="T198" s="36"/>
      <c r="U198" s="36"/>
      <c r="V198" s="36"/>
      <c r="W198" s="36"/>
      <c r="X198" s="36"/>
      <c r="Y198" s="36"/>
      <c r="Z198" s="36"/>
      <c r="AA198" s="36"/>
      <c r="AB198" s="36"/>
      <c r="AC198" s="36"/>
      <c r="AD198" s="36"/>
      <c r="AE198" s="36"/>
      <c r="AF198" s="36"/>
      <c r="AG198" s="36"/>
      <c r="AH198" s="36"/>
      <c r="AI198" s="36"/>
      <c r="AJ198" s="36"/>
    </row>
    <row r="199" spans="1:36" ht="12.75">
      <c r="A199" s="36"/>
      <c r="B199" s="36"/>
      <c r="C199" s="36"/>
      <c r="D199" s="36"/>
      <c r="E199" s="36"/>
      <c r="F199" s="36"/>
      <c r="G199" s="36"/>
      <c r="H199" s="36"/>
      <c r="I199" s="36"/>
      <c r="J199" s="36"/>
      <c r="K199" s="36"/>
      <c r="L199" s="36"/>
      <c r="M199" s="36"/>
      <c r="N199" s="36"/>
      <c r="O199" s="36"/>
      <c r="P199" s="36"/>
      <c r="Q199" s="36"/>
      <c r="R199" s="36"/>
      <c r="S199" s="36"/>
      <c r="T199" s="36"/>
      <c r="U199" s="36"/>
      <c r="V199" s="36"/>
      <c r="W199" s="36"/>
      <c r="X199" s="36"/>
      <c r="Y199" s="36"/>
      <c r="Z199" s="36"/>
      <c r="AA199" s="36"/>
      <c r="AB199" s="36"/>
      <c r="AC199" s="36"/>
      <c r="AD199" s="36"/>
      <c r="AE199" s="36"/>
      <c r="AF199" s="36"/>
      <c r="AG199" s="36"/>
      <c r="AH199" s="36"/>
      <c r="AI199" s="36"/>
      <c r="AJ199" s="36"/>
    </row>
    <row r="200" spans="1:36" ht="12.75">
      <c r="A200" s="36"/>
      <c r="B200" s="36"/>
      <c r="C200" s="36"/>
      <c r="D200" s="36"/>
      <c r="E200" s="36"/>
      <c r="F200" s="36"/>
      <c r="G200" s="36"/>
      <c r="H200" s="36"/>
      <c r="I200" s="36"/>
      <c r="J200" s="36"/>
      <c r="K200" s="36"/>
      <c r="L200" s="36"/>
      <c r="M200" s="36"/>
      <c r="N200" s="36"/>
      <c r="O200" s="36"/>
      <c r="P200" s="36"/>
      <c r="Q200" s="36"/>
      <c r="R200" s="36"/>
      <c r="S200" s="36"/>
      <c r="T200" s="36"/>
      <c r="U200" s="36"/>
      <c r="V200" s="36"/>
      <c r="W200" s="36"/>
      <c r="X200" s="36"/>
      <c r="Y200" s="36"/>
      <c r="Z200" s="36"/>
      <c r="AA200" s="36"/>
      <c r="AB200" s="36"/>
      <c r="AC200" s="36"/>
      <c r="AD200" s="36"/>
      <c r="AE200" s="36"/>
      <c r="AF200" s="36"/>
      <c r="AG200" s="36"/>
      <c r="AH200" s="36"/>
      <c r="AI200" s="36"/>
      <c r="AJ200" s="36"/>
    </row>
    <row r="201" spans="1:36" ht="12.75">
      <c r="A201" s="36"/>
      <c r="B201" s="36"/>
      <c r="C201" s="36"/>
      <c r="D201" s="36"/>
      <c r="E201" s="36"/>
      <c r="F201" s="36"/>
      <c r="G201" s="36"/>
      <c r="H201" s="36"/>
      <c r="I201" s="36"/>
      <c r="J201" s="36"/>
      <c r="K201" s="36"/>
      <c r="L201" s="36"/>
      <c r="M201" s="36"/>
      <c r="N201" s="36"/>
      <c r="O201" s="36"/>
      <c r="P201" s="36"/>
      <c r="Q201" s="36"/>
      <c r="R201" s="36"/>
      <c r="S201" s="36"/>
      <c r="T201" s="36"/>
      <c r="U201" s="36"/>
      <c r="V201" s="36"/>
      <c r="W201" s="36"/>
      <c r="X201" s="36"/>
      <c r="Y201" s="36"/>
      <c r="Z201" s="36"/>
      <c r="AA201" s="36"/>
      <c r="AB201" s="36"/>
      <c r="AC201" s="36"/>
      <c r="AD201" s="36"/>
      <c r="AE201" s="36"/>
      <c r="AF201" s="36"/>
      <c r="AG201" s="36"/>
      <c r="AH201" s="36"/>
      <c r="AI201" s="36"/>
      <c r="AJ201" s="36"/>
    </row>
    <row r="202" spans="1:36" ht="12.75">
      <c r="A202" s="36"/>
      <c r="B202" s="36"/>
      <c r="C202" s="36"/>
      <c r="D202" s="36"/>
      <c r="E202" s="36"/>
      <c r="F202" s="36"/>
      <c r="G202" s="36"/>
      <c r="H202" s="36"/>
      <c r="I202" s="36"/>
      <c r="J202" s="36"/>
      <c r="K202" s="36"/>
      <c r="L202" s="36"/>
      <c r="M202" s="36"/>
      <c r="N202" s="36"/>
      <c r="O202" s="36"/>
      <c r="P202" s="36"/>
      <c r="Q202" s="36"/>
      <c r="R202" s="36"/>
      <c r="S202" s="36"/>
      <c r="T202" s="36"/>
      <c r="U202" s="36"/>
      <c r="V202" s="36"/>
      <c r="W202" s="36"/>
      <c r="X202" s="36"/>
      <c r="Y202" s="36"/>
      <c r="Z202" s="36"/>
      <c r="AA202" s="36"/>
      <c r="AB202" s="36"/>
      <c r="AC202" s="36"/>
      <c r="AD202" s="36"/>
      <c r="AE202" s="36"/>
      <c r="AF202" s="36"/>
      <c r="AG202" s="36"/>
      <c r="AH202" s="36"/>
      <c r="AI202" s="36"/>
      <c r="AJ202" s="36"/>
    </row>
    <row r="203" spans="1:36" ht="12.75">
      <c r="A203" s="36"/>
      <c r="B203" s="36"/>
      <c r="C203" s="36"/>
      <c r="D203" s="36"/>
      <c r="E203" s="36"/>
      <c r="F203" s="36"/>
      <c r="G203" s="36"/>
      <c r="H203" s="36"/>
      <c r="I203" s="36"/>
      <c r="J203" s="36"/>
      <c r="K203" s="36"/>
      <c r="L203" s="36"/>
      <c r="M203" s="36"/>
      <c r="N203" s="36"/>
      <c r="O203" s="36"/>
      <c r="P203" s="36"/>
      <c r="Q203" s="36"/>
      <c r="R203" s="36"/>
      <c r="S203" s="36"/>
      <c r="T203" s="36"/>
      <c r="U203" s="36"/>
      <c r="V203" s="36"/>
      <c r="W203" s="36"/>
      <c r="X203" s="36"/>
      <c r="Y203" s="36"/>
      <c r="Z203" s="36"/>
      <c r="AA203" s="36"/>
      <c r="AB203" s="36"/>
      <c r="AC203" s="36"/>
      <c r="AD203" s="36"/>
      <c r="AE203" s="36"/>
      <c r="AF203" s="36"/>
      <c r="AG203" s="36"/>
      <c r="AH203" s="36"/>
      <c r="AI203" s="36"/>
      <c r="AJ203" s="36"/>
    </row>
    <row r="204" spans="1:36" ht="12.75">
      <c r="A204" s="36"/>
      <c r="B204" s="36"/>
      <c r="C204" s="36"/>
      <c r="D204" s="36"/>
      <c r="E204" s="36"/>
      <c r="F204" s="36"/>
      <c r="G204" s="36"/>
      <c r="H204" s="36"/>
      <c r="I204" s="36"/>
      <c r="J204" s="36"/>
      <c r="K204" s="36"/>
      <c r="L204" s="36"/>
      <c r="M204" s="36"/>
      <c r="N204" s="36"/>
      <c r="O204" s="36"/>
      <c r="P204" s="36"/>
      <c r="Q204" s="36"/>
      <c r="R204" s="36"/>
      <c r="S204" s="36"/>
      <c r="T204" s="36"/>
      <c r="U204" s="36"/>
      <c r="V204" s="36"/>
      <c r="W204" s="36"/>
      <c r="X204" s="36"/>
      <c r="Y204" s="36"/>
      <c r="Z204" s="36"/>
      <c r="AA204" s="36"/>
      <c r="AB204" s="36"/>
      <c r="AC204" s="36"/>
      <c r="AD204" s="36"/>
      <c r="AE204" s="36"/>
      <c r="AF204" s="36"/>
      <c r="AG204" s="36"/>
      <c r="AH204" s="36"/>
      <c r="AI204" s="36"/>
      <c r="AJ204" s="36"/>
    </row>
    <row r="205" spans="1:36" ht="12.75">
      <c r="A205" s="36"/>
      <c r="B205" s="36"/>
      <c r="C205" s="36"/>
      <c r="D205" s="36"/>
      <c r="E205" s="36"/>
      <c r="F205" s="36"/>
      <c r="G205" s="36"/>
      <c r="H205" s="36"/>
      <c r="I205" s="36"/>
      <c r="J205" s="36"/>
      <c r="K205" s="36"/>
      <c r="L205" s="36"/>
      <c r="M205" s="36"/>
      <c r="N205" s="36"/>
      <c r="O205" s="36"/>
      <c r="P205" s="36"/>
      <c r="Q205" s="36"/>
      <c r="R205" s="36"/>
      <c r="S205" s="36"/>
      <c r="T205" s="36"/>
      <c r="U205" s="36"/>
      <c r="V205" s="36"/>
      <c r="W205" s="36"/>
      <c r="X205" s="36"/>
      <c r="Y205" s="36"/>
      <c r="Z205" s="36"/>
      <c r="AA205" s="36"/>
      <c r="AB205" s="36"/>
      <c r="AC205" s="36"/>
      <c r="AD205" s="36"/>
      <c r="AE205" s="36"/>
      <c r="AF205" s="36"/>
      <c r="AG205" s="36"/>
      <c r="AH205" s="36"/>
      <c r="AI205" s="36"/>
      <c r="AJ205" s="36"/>
    </row>
    <row r="206" spans="1:36" ht="12.75">
      <c r="A206" s="36"/>
      <c r="B206" s="36"/>
      <c r="C206" s="36"/>
      <c r="D206" s="36"/>
      <c r="E206" s="36"/>
      <c r="F206" s="36"/>
      <c r="G206" s="36"/>
      <c r="H206" s="36"/>
      <c r="I206" s="36"/>
      <c r="J206" s="36"/>
      <c r="K206" s="36"/>
      <c r="L206" s="36"/>
      <c r="M206" s="36"/>
      <c r="N206" s="36"/>
      <c r="O206" s="36"/>
      <c r="P206" s="36"/>
      <c r="Q206" s="36"/>
      <c r="R206" s="36"/>
      <c r="S206" s="36"/>
      <c r="T206" s="36"/>
      <c r="U206" s="36"/>
      <c r="V206" s="36"/>
      <c r="W206" s="36"/>
      <c r="X206" s="36"/>
      <c r="Y206" s="36"/>
      <c r="Z206" s="36"/>
      <c r="AA206" s="36"/>
      <c r="AB206" s="36"/>
      <c r="AC206" s="36"/>
      <c r="AD206" s="36"/>
      <c r="AE206" s="36"/>
      <c r="AF206" s="36"/>
      <c r="AG206" s="36"/>
      <c r="AH206" s="36"/>
      <c r="AI206" s="36"/>
      <c r="AJ206" s="36"/>
    </row>
    <row r="207" spans="1:36" ht="12.75">
      <c r="A207" s="36"/>
      <c r="B207" s="36"/>
      <c r="C207" s="36"/>
      <c r="D207" s="36"/>
      <c r="E207" s="36"/>
      <c r="F207" s="36"/>
      <c r="G207" s="36"/>
      <c r="H207" s="36"/>
      <c r="I207" s="36"/>
      <c r="J207" s="36"/>
      <c r="K207" s="36"/>
      <c r="L207" s="36"/>
      <c r="M207" s="36"/>
      <c r="N207" s="36"/>
      <c r="O207" s="36"/>
      <c r="P207" s="36"/>
      <c r="Q207" s="36"/>
      <c r="R207" s="36"/>
      <c r="S207" s="36"/>
      <c r="T207" s="36"/>
      <c r="U207" s="36"/>
      <c r="V207" s="36"/>
      <c r="W207" s="36"/>
      <c r="X207" s="36"/>
      <c r="Y207" s="36"/>
      <c r="Z207" s="36"/>
      <c r="AA207" s="36"/>
      <c r="AB207" s="36"/>
      <c r="AC207" s="36"/>
      <c r="AD207" s="36"/>
      <c r="AE207" s="36"/>
      <c r="AF207" s="36"/>
      <c r="AG207" s="36"/>
      <c r="AH207" s="36"/>
      <c r="AI207" s="36"/>
      <c r="AJ207" s="36"/>
    </row>
    <row r="208" spans="1:36" ht="12.75">
      <c r="A208" s="36"/>
      <c r="B208" s="36"/>
      <c r="C208" s="36"/>
      <c r="D208" s="36"/>
      <c r="E208" s="36"/>
      <c r="F208" s="36"/>
      <c r="G208" s="36"/>
      <c r="H208" s="36"/>
      <c r="I208" s="36"/>
      <c r="J208" s="36"/>
      <c r="K208" s="36"/>
      <c r="L208" s="36"/>
      <c r="M208" s="36"/>
      <c r="N208" s="36"/>
      <c r="O208" s="36"/>
      <c r="P208" s="36"/>
      <c r="Q208" s="36"/>
      <c r="R208" s="36"/>
      <c r="S208" s="36"/>
      <c r="T208" s="36"/>
      <c r="U208" s="36"/>
      <c r="V208" s="36"/>
      <c r="W208" s="36"/>
      <c r="X208" s="36"/>
      <c r="Y208" s="36"/>
      <c r="Z208" s="36"/>
      <c r="AA208" s="36"/>
      <c r="AB208" s="36"/>
      <c r="AC208" s="36"/>
      <c r="AD208" s="36"/>
      <c r="AE208" s="36"/>
      <c r="AF208" s="36"/>
      <c r="AG208" s="36"/>
      <c r="AH208" s="36"/>
      <c r="AI208" s="36"/>
      <c r="AJ208" s="36"/>
    </row>
    <row r="209" spans="1:36" ht="12.75">
      <c r="A209" s="36"/>
      <c r="B209" s="36"/>
      <c r="C209" s="36"/>
      <c r="D209" s="36"/>
      <c r="E209" s="36"/>
      <c r="F209" s="36"/>
      <c r="G209" s="36"/>
      <c r="H209" s="36"/>
      <c r="I209" s="36"/>
      <c r="J209" s="36"/>
      <c r="K209" s="36"/>
      <c r="L209" s="36"/>
      <c r="M209" s="36"/>
      <c r="N209" s="36"/>
      <c r="O209" s="36"/>
      <c r="P209" s="36"/>
      <c r="Q209" s="36"/>
      <c r="R209" s="36"/>
      <c r="S209" s="36"/>
      <c r="T209" s="36"/>
      <c r="U209" s="36"/>
      <c r="V209" s="36"/>
      <c r="W209" s="36"/>
      <c r="X209" s="36"/>
      <c r="Y209" s="36"/>
      <c r="Z209" s="36"/>
      <c r="AA209" s="36"/>
      <c r="AB209" s="36"/>
      <c r="AC209" s="36"/>
      <c r="AD209" s="36"/>
      <c r="AE209" s="36"/>
      <c r="AF209" s="36"/>
      <c r="AG209" s="36"/>
      <c r="AH209" s="36"/>
      <c r="AI209" s="36"/>
      <c r="AJ209" s="36"/>
    </row>
    <row r="210" spans="1:36" ht="12.75">
      <c r="A210" s="36"/>
      <c r="B210" s="36"/>
      <c r="C210" s="36"/>
      <c r="D210" s="36"/>
      <c r="E210" s="36"/>
      <c r="F210" s="36"/>
      <c r="G210" s="36"/>
      <c r="H210" s="36"/>
      <c r="I210" s="36"/>
      <c r="J210" s="36"/>
      <c r="K210" s="36"/>
      <c r="L210" s="36"/>
      <c r="M210" s="36"/>
      <c r="N210" s="36"/>
      <c r="O210" s="36"/>
      <c r="P210" s="36"/>
      <c r="Q210" s="36"/>
      <c r="R210" s="36"/>
      <c r="S210" s="36"/>
      <c r="T210" s="36"/>
      <c r="U210" s="36"/>
      <c r="V210" s="36"/>
      <c r="W210" s="36"/>
      <c r="X210" s="36"/>
      <c r="Y210" s="36"/>
      <c r="Z210" s="36"/>
      <c r="AA210" s="36"/>
      <c r="AB210" s="36"/>
      <c r="AC210" s="36"/>
      <c r="AD210" s="36"/>
      <c r="AE210" s="36"/>
      <c r="AF210" s="36"/>
      <c r="AG210" s="36"/>
      <c r="AH210" s="36"/>
      <c r="AI210" s="36"/>
      <c r="AJ210" s="36"/>
    </row>
    <row r="211" spans="1:36" ht="12.75">
      <c r="A211" s="36"/>
      <c r="B211" s="36"/>
      <c r="C211" s="36"/>
      <c r="D211" s="36"/>
      <c r="E211" s="36"/>
      <c r="F211" s="36"/>
      <c r="G211" s="36"/>
      <c r="H211" s="36"/>
      <c r="I211" s="36"/>
      <c r="J211" s="36"/>
      <c r="K211" s="36"/>
      <c r="L211" s="36"/>
      <c r="M211" s="36"/>
      <c r="N211" s="36"/>
      <c r="O211" s="36"/>
      <c r="P211" s="36"/>
      <c r="Q211" s="36"/>
      <c r="R211" s="36"/>
      <c r="S211" s="36"/>
      <c r="T211" s="36"/>
      <c r="U211" s="36"/>
      <c r="V211" s="36"/>
      <c r="W211" s="36"/>
      <c r="X211" s="36"/>
      <c r="Y211" s="36"/>
      <c r="Z211" s="36"/>
      <c r="AA211" s="36"/>
      <c r="AB211" s="36"/>
      <c r="AC211" s="36"/>
      <c r="AD211" s="36"/>
      <c r="AE211" s="36"/>
      <c r="AF211" s="36"/>
      <c r="AG211" s="36"/>
      <c r="AH211" s="36"/>
      <c r="AI211" s="36"/>
      <c r="AJ211" s="36"/>
    </row>
    <row r="212" spans="1:36" ht="12.75">
      <c r="A212" s="36"/>
      <c r="B212" s="36"/>
      <c r="C212" s="36"/>
      <c r="D212" s="36"/>
      <c r="E212" s="36"/>
      <c r="F212" s="36"/>
      <c r="G212" s="36"/>
      <c r="H212" s="36"/>
      <c r="I212" s="36"/>
      <c r="J212" s="36"/>
      <c r="K212" s="36"/>
      <c r="L212" s="36"/>
      <c r="M212" s="36"/>
      <c r="N212" s="36"/>
      <c r="O212" s="36"/>
      <c r="P212" s="36"/>
      <c r="Q212" s="36"/>
      <c r="R212" s="36"/>
      <c r="S212" s="36"/>
      <c r="T212" s="36"/>
      <c r="U212" s="36"/>
      <c r="V212" s="36"/>
      <c r="W212" s="36"/>
      <c r="X212" s="36"/>
      <c r="Y212" s="36"/>
      <c r="Z212" s="36"/>
      <c r="AA212" s="36"/>
      <c r="AB212" s="36"/>
      <c r="AC212" s="36"/>
      <c r="AD212" s="36"/>
      <c r="AE212" s="36"/>
      <c r="AF212" s="36"/>
      <c r="AG212" s="36"/>
      <c r="AH212" s="36"/>
      <c r="AI212" s="36"/>
      <c r="AJ212" s="36"/>
    </row>
    <row r="213" spans="1:36" ht="12.75">
      <c r="A213" s="36"/>
      <c r="B213" s="36"/>
      <c r="C213" s="36"/>
      <c r="D213" s="36"/>
      <c r="E213" s="36"/>
      <c r="F213" s="36"/>
      <c r="G213" s="36"/>
      <c r="H213" s="36"/>
      <c r="I213" s="36"/>
      <c r="J213" s="36"/>
      <c r="K213" s="36"/>
      <c r="L213" s="36"/>
      <c r="M213" s="36"/>
      <c r="N213" s="36"/>
      <c r="O213" s="36"/>
      <c r="P213" s="36"/>
      <c r="Q213" s="36"/>
      <c r="R213" s="36"/>
      <c r="S213" s="36"/>
      <c r="T213" s="36"/>
      <c r="U213" s="36"/>
      <c r="V213" s="36"/>
      <c r="W213" s="36"/>
      <c r="X213" s="36"/>
      <c r="Y213" s="36"/>
      <c r="Z213" s="36"/>
      <c r="AA213" s="36"/>
      <c r="AB213" s="36"/>
      <c r="AC213" s="36"/>
      <c r="AD213" s="36"/>
      <c r="AE213" s="36"/>
      <c r="AF213" s="36"/>
      <c r="AG213" s="36"/>
      <c r="AH213" s="36"/>
      <c r="AI213" s="36"/>
      <c r="AJ213" s="36"/>
    </row>
    <row r="214" spans="1:36" ht="12.75">
      <c r="A214" s="36"/>
      <c r="B214" s="36"/>
      <c r="C214" s="36"/>
      <c r="D214" s="36"/>
      <c r="E214" s="36"/>
      <c r="F214" s="36"/>
      <c r="G214" s="36"/>
      <c r="H214" s="36"/>
      <c r="I214" s="36"/>
      <c r="J214" s="36"/>
      <c r="K214" s="36"/>
      <c r="L214" s="36"/>
      <c r="M214" s="36"/>
      <c r="N214" s="36"/>
      <c r="O214" s="36"/>
      <c r="P214" s="36"/>
      <c r="Q214" s="36"/>
      <c r="R214" s="36"/>
      <c r="S214" s="36"/>
      <c r="T214" s="36"/>
      <c r="U214" s="36"/>
      <c r="V214" s="36"/>
      <c r="W214" s="36"/>
      <c r="X214" s="36"/>
      <c r="Y214" s="36"/>
      <c r="Z214" s="36"/>
      <c r="AA214" s="36"/>
      <c r="AB214" s="36"/>
      <c r="AC214" s="36"/>
      <c r="AD214" s="36"/>
      <c r="AE214" s="36"/>
      <c r="AF214" s="36"/>
      <c r="AG214" s="36"/>
      <c r="AH214" s="36"/>
      <c r="AI214" s="36"/>
      <c r="AJ214" s="36"/>
    </row>
    <row r="215" spans="1:36" ht="12.75">
      <c r="A215" s="36"/>
      <c r="B215" s="36"/>
      <c r="C215" s="36"/>
      <c r="D215" s="36"/>
      <c r="E215" s="36"/>
      <c r="F215" s="36"/>
      <c r="G215" s="36"/>
      <c r="H215" s="36"/>
      <c r="I215" s="36"/>
      <c r="J215" s="36"/>
      <c r="K215" s="36"/>
      <c r="L215" s="36"/>
      <c r="M215" s="36"/>
      <c r="N215" s="36"/>
      <c r="O215" s="36"/>
      <c r="P215" s="36"/>
      <c r="Q215" s="36"/>
      <c r="R215" s="36"/>
      <c r="S215" s="36"/>
      <c r="T215" s="36"/>
      <c r="U215" s="36"/>
      <c r="V215" s="36"/>
      <c r="W215" s="36"/>
      <c r="X215" s="36"/>
      <c r="Y215" s="36"/>
      <c r="Z215" s="36"/>
      <c r="AA215" s="36"/>
      <c r="AB215" s="36"/>
      <c r="AC215" s="36"/>
      <c r="AD215" s="36"/>
      <c r="AE215" s="36"/>
      <c r="AF215" s="36"/>
      <c r="AG215" s="36"/>
      <c r="AH215" s="36"/>
      <c r="AI215" s="36"/>
      <c r="AJ215" s="36"/>
    </row>
    <row r="216" spans="1:36" ht="12.75">
      <c r="A216" s="36"/>
      <c r="B216" s="36"/>
      <c r="C216" s="36"/>
      <c r="D216" s="36"/>
      <c r="E216" s="36"/>
      <c r="F216" s="36"/>
      <c r="G216" s="36"/>
      <c r="H216" s="36"/>
      <c r="I216" s="36"/>
      <c r="J216" s="36"/>
      <c r="K216" s="36"/>
      <c r="L216" s="36"/>
      <c r="M216" s="36"/>
      <c r="N216" s="36"/>
      <c r="O216" s="36"/>
      <c r="P216" s="36"/>
      <c r="Q216" s="36"/>
      <c r="R216" s="36"/>
      <c r="S216" s="36"/>
      <c r="T216" s="36"/>
      <c r="U216" s="36"/>
      <c r="V216" s="36"/>
      <c r="W216" s="36"/>
      <c r="X216" s="36"/>
      <c r="Y216" s="36"/>
      <c r="Z216" s="36"/>
      <c r="AA216" s="36"/>
      <c r="AB216" s="36"/>
      <c r="AC216" s="36"/>
      <c r="AD216" s="36"/>
      <c r="AE216" s="36"/>
      <c r="AF216" s="36"/>
      <c r="AG216" s="36"/>
      <c r="AH216" s="36"/>
      <c r="AI216" s="36"/>
      <c r="AJ216" s="36"/>
    </row>
    <row r="217" spans="1:36" ht="12.75">
      <c r="A217" s="36"/>
      <c r="B217" s="36"/>
      <c r="C217" s="36"/>
      <c r="D217" s="36"/>
      <c r="E217" s="36"/>
      <c r="F217" s="36"/>
      <c r="G217" s="36"/>
      <c r="H217" s="36"/>
      <c r="I217" s="36"/>
      <c r="J217" s="36"/>
      <c r="K217" s="36"/>
      <c r="L217" s="36"/>
      <c r="M217" s="36"/>
      <c r="N217" s="36"/>
      <c r="O217" s="36"/>
      <c r="P217" s="36"/>
      <c r="Q217" s="36"/>
      <c r="R217" s="36"/>
      <c r="S217" s="36"/>
      <c r="T217" s="36"/>
      <c r="U217" s="36"/>
      <c r="V217" s="36"/>
      <c r="W217" s="36"/>
      <c r="X217" s="36"/>
      <c r="Y217" s="36"/>
      <c r="Z217" s="36"/>
      <c r="AA217" s="36"/>
      <c r="AB217" s="36"/>
      <c r="AC217" s="36"/>
      <c r="AD217" s="36"/>
      <c r="AE217" s="36"/>
      <c r="AF217" s="36"/>
      <c r="AG217" s="36"/>
      <c r="AH217" s="36"/>
      <c r="AI217" s="36"/>
      <c r="AJ217" s="36"/>
    </row>
    <row r="218" spans="1:36" ht="12.75">
      <c r="A218" s="36"/>
      <c r="B218" s="36"/>
      <c r="C218" s="36"/>
      <c r="D218" s="36"/>
      <c r="E218" s="36"/>
      <c r="F218" s="36"/>
      <c r="G218" s="36"/>
      <c r="H218" s="36"/>
      <c r="I218" s="36"/>
      <c r="J218" s="36"/>
      <c r="K218" s="36"/>
      <c r="L218" s="36"/>
      <c r="M218" s="36"/>
      <c r="N218" s="36"/>
      <c r="O218" s="36"/>
      <c r="P218" s="36"/>
      <c r="Q218" s="36"/>
      <c r="R218" s="36"/>
      <c r="S218" s="36"/>
      <c r="T218" s="36"/>
      <c r="U218" s="36"/>
      <c r="V218" s="36"/>
      <c r="W218" s="36"/>
      <c r="X218" s="36"/>
      <c r="Y218" s="36"/>
      <c r="Z218" s="36"/>
      <c r="AA218" s="36"/>
      <c r="AB218" s="36"/>
      <c r="AC218" s="36"/>
      <c r="AD218" s="36"/>
      <c r="AE218" s="36"/>
      <c r="AF218" s="36"/>
      <c r="AG218" s="36"/>
      <c r="AH218" s="36"/>
      <c r="AI218" s="36"/>
      <c r="AJ218" s="36"/>
    </row>
    <row r="219" spans="1:36" ht="12.75">
      <c r="A219" s="36"/>
      <c r="B219" s="36"/>
      <c r="C219" s="36"/>
      <c r="D219" s="36"/>
      <c r="E219" s="36"/>
      <c r="F219" s="36"/>
      <c r="G219" s="36"/>
      <c r="H219" s="36"/>
      <c r="I219" s="36"/>
      <c r="J219" s="36"/>
      <c r="K219" s="36"/>
      <c r="L219" s="36"/>
      <c r="M219" s="36"/>
      <c r="N219" s="36"/>
      <c r="O219" s="36"/>
      <c r="P219" s="36"/>
      <c r="Q219" s="36"/>
      <c r="R219" s="36"/>
      <c r="S219" s="36"/>
      <c r="T219" s="36"/>
      <c r="U219" s="36"/>
      <c r="V219" s="36"/>
      <c r="W219" s="36"/>
      <c r="X219" s="36"/>
      <c r="Y219" s="36"/>
      <c r="Z219" s="36"/>
      <c r="AA219" s="36"/>
      <c r="AB219" s="36"/>
      <c r="AC219" s="36"/>
      <c r="AD219" s="36"/>
      <c r="AE219" s="36"/>
      <c r="AF219" s="36"/>
      <c r="AG219" s="36"/>
      <c r="AH219" s="36"/>
      <c r="AI219" s="36"/>
      <c r="AJ219" s="36"/>
    </row>
    <row r="220" spans="1:36" ht="12.75">
      <c r="A220" s="36"/>
      <c r="B220" s="36"/>
      <c r="C220" s="36"/>
      <c r="D220" s="36"/>
      <c r="E220" s="36"/>
      <c r="F220" s="36"/>
      <c r="G220" s="36"/>
      <c r="H220" s="36"/>
      <c r="I220" s="36"/>
      <c r="J220" s="36"/>
      <c r="K220" s="36"/>
      <c r="L220" s="36"/>
      <c r="M220" s="36"/>
      <c r="N220" s="36"/>
      <c r="O220" s="36"/>
      <c r="P220" s="36"/>
      <c r="Q220" s="36"/>
      <c r="R220" s="36"/>
      <c r="S220" s="36"/>
      <c r="T220" s="36"/>
      <c r="U220" s="36"/>
      <c r="V220" s="36"/>
      <c r="W220" s="36"/>
      <c r="X220" s="36"/>
      <c r="Y220" s="36"/>
      <c r="Z220" s="36"/>
      <c r="AA220" s="36"/>
      <c r="AB220" s="36"/>
      <c r="AC220" s="36"/>
      <c r="AD220" s="36"/>
      <c r="AE220" s="36"/>
      <c r="AF220" s="36"/>
      <c r="AG220" s="36"/>
      <c r="AH220" s="36"/>
      <c r="AI220" s="36"/>
      <c r="AJ220" s="36"/>
    </row>
    <row r="221" spans="1:36" ht="12.75">
      <c r="A221" s="36"/>
      <c r="B221" s="36"/>
      <c r="C221" s="36"/>
      <c r="D221" s="36"/>
      <c r="E221" s="36"/>
      <c r="F221" s="36"/>
      <c r="G221" s="36"/>
      <c r="H221" s="36"/>
      <c r="I221" s="36"/>
      <c r="J221" s="36"/>
      <c r="K221" s="36"/>
      <c r="L221" s="36"/>
      <c r="M221" s="36"/>
      <c r="N221" s="36"/>
      <c r="O221" s="36"/>
      <c r="P221" s="36"/>
      <c r="Q221" s="36"/>
      <c r="R221" s="36"/>
      <c r="S221" s="36"/>
      <c r="T221" s="36"/>
      <c r="U221" s="36"/>
      <c r="V221" s="36"/>
      <c r="W221" s="36"/>
      <c r="X221" s="36"/>
      <c r="Y221" s="36"/>
      <c r="Z221" s="36"/>
      <c r="AA221" s="36"/>
      <c r="AB221" s="36"/>
      <c r="AC221" s="36"/>
      <c r="AD221" s="36"/>
      <c r="AE221" s="36"/>
      <c r="AF221" s="36"/>
      <c r="AG221" s="36"/>
      <c r="AH221" s="36"/>
      <c r="AI221" s="36"/>
      <c r="AJ221" s="36"/>
    </row>
    <row r="222" spans="1:36" ht="12.75">
      <c r="A222" s="36"/>
      <c r="B222" s="36"/>
      <c r="C222" s="36"/>
      <c r="D222" s="36"/>
      <c r="E222" s="36"/>
      <c r="F222" s="36"/>
      <c r="G222" s="36"/>
      <c r="H222" s="36"/>
      <c r="I222" s="36"/>
      <c r="J222" s="36"/>
      <c r="K222" s="36"/>
      <c r="L222" s="36"/>
      <c r="M222" s="36"/>
      <c r="N222" s="36"/>
      <c r="O222" s="36"/>
      <c r="P222" s="36"/>
      <c r="Q222" s="36"/>
      <c r="R222" s="36"/>
      <c r="S222" s="36"/>
      <c r="T222" s="36"/>
      <c r="U222" s="36"/>
      <c r="V222" s="36"/>
      <c r="W222" s="36"/>
      <c r="X222" s="36"/>
      <c r="Y222" s="36"/>
      <c r="Z222" s="36"/>
      <c r="AA222" s="36"/>
      <c r="AB222" s="36"/>
      <c r="AC222" s="36"/>
      <c r="AD222" s="36"/>
      <c r="AE222" s="36"/>
      <c r="AF222" s="36"/>
      <c r="AG222" s="36"/>
      <c r="AH222" s="36"/>
      <c r="AI222" s="36"/>
      <c r="AJ222" s="36"/>
    </row>
    <row r="223" spans="1:36" ht="12.75">
      <c r="A223" s="36"/>
      <c r="B223" s="36"/>
      <c r="C223" s="36"/>
      <c r="D223" s="36"/>
      <c r="E223" s="36"/>
      <c r="F223" s="36"/>
      <c r="G223" s="36"/>
      <c r="H223" s="36"/>
      <c r="I223" s="36"/>
      <c r="J223" s="36"/>
      <c r="K223" s="36"/>
      <c r="L223" s="36"/>
      <c r="M223" s="36"/>
      <c r="N223" s="36"/>
      <c r="O223" s="36"/>
      <c r="P223" s="36"/>
      <c r="Q223" s="36"/>
      <c r="R223" s="36"/>
      <c r="S223" s="36"/>
      <c r="T223" s="36"/>
      <c r="U223" s="36"/>
      <c r="V223" s="36"/>
      <c r="W223" s="36"/>
      <c r="X223" s="36"/>
      <c r="Y223" s="36"/>
      <c r="Z223" s="36"/>
      <c r="AA223" s="36"/>
      <c r="AB223" s="36"/>
      <c r="AC223" s="36"/>
      <c r="AD223" s="36"/>
      <c r="AE223" s="36"/>
      <c r="AF223" s="36"/>
      <c r="AG223" s="36"/>
      <c r="AH223" s="36"/>
      <c r="AI223" s="36"/>
      <c r="AJ223" s="36"/>
    </row>
    <row r="224" spans="1:36" ht="12.75">
      <c r="A224" s="36"/>
      <c r="B224" s="36"/>
      <c r="C224" s="36"/>
      <c r="D224" s="36"/>
      <c r="E224" s="36"/>
      <c r="F224" s="36"/>
      <c r="G224" s="36"/>
      <c r="H224" s="36"/>
      <c r="I224" s="36"/>
      <c r="J224" s="36"/>
      <c r="K224" s="36"/>
      <c r="L224" s="36"/>
      <c r="M224" s="36"/>
      <c r="N224" s="36"/>
      <c r="O224" s="36"/>
      <c r="P224" s="36"/>
      <c r="Q224" s="36"/>
      <c r="R224" s="36"/>
      <c r="S224" s="36"/>
      <c r="T224" s="36"/>
      <c r="U224" s="36"/>
      <c r="V224" s="36"/>
      <c r="W224" s="36"/>
      <c r="X224" s="36"/>
      <c r="Y224" s="36"/>
      <c r="Z224" s="36"/>
      <c r="AA224" s="36"/>
      <c r="AB224" s="36"/>
      <c r="AC224" s="36"/>
      <c r="AD224" s="36"/>
      <c r="AE224" s="36"/>
      <c r="AF224" s="36"/>
      <c r="AG224" s="36"/>
      <c r="AH224" s="36"/>
      <c r="AI224" s="36"/>
      <c r="AJ224" s="36"/>
    </row>
    <row r="225" spans="1:36" ht="12.75">
      <c r="A225" s="36"/>
      <c r="B225" s="36"/>
      <c r="C225" s="36"/>
      <c r="D225" s="36"/>
      <c r="E225" s="36"/>
      <c r="F225" s="36"/>
      <c r="G225" s="36"/>
      <c r="H225" s="36"/>
      <c r="I225" s="36"/>
      <c r="J225" s="36"/>
      <c r="K225" s="36"/>
      <c r="L225" s="36"/>
      <c r="M225" s="36"/>
      <c r="N225" s="36"/>
      <c r="O225" s="36"/>
      <c r="P225" s="36"/>
      <c r="Q225" s="36"/>
      <c r="R225" s="36"/>
      <c r="S225" s="36"/>
      <c r="T225" s="36"/>
      <c r="U225" s="36"/>
      <c r="V225" s="36"/>
      <c r="W225" s="36"/>
      <c r="X225" s="36"/>
      <c r="Y225" s="36"/>
      <c r="Z225" s="36"/>
      <c r="AA225" s="36"/>
      <c r="AB225" s="36"/>
      <c r="AC225" s="36"/>
      <c r="AD225" s="36"/>
      <c r="AE225" s="36"/>
      <c r="AF225" s="36"/>
      <c r="AG225" s="36"/>
      <c r="AH225" s="36"/>
      <c r="AI225" s="36"/>
      <c r="AJ225" s="36"/>
    </row>
    <row r="226" spans="1:36" ht="12.75">
      <c r="A226" s="36"/>
      <c r="B226" s="36"/>
      <c r="C226" s="36"/>
      <c r="D226" s="36"/>
      <c r="E226" s="36"/>
      <c r="F226" s="36"/>
      <c r="G226" s="36"/>
      <c r="H226" s="36"/>
      <c r="I226" s="36"/>
      <c r="J226" s="36"/>
      <c r="K226" s="36"/>
      <c r="L226" s="36"/>
      <c r="M226" s="36"/>
      <c r="N226" s="36"/>
      <c r="O226" s="36"/>
      <c r="P226" s="36"/>
      <c r="Q226" s="36"/>
      <c r="R226" s="36"/>
      <c r="S226" s="36"/>
      <c r="T226" s="36"/>
      <c r="U226" s="36"/>
      <c r="V226" s="36"/>
      <c r="W226" s="36"/>
      <c r="X226" s="36"/>
      <c r="Y226" s="36"/>
      <c r="Z226" s="36"/>
      <c r="AA226" s="36"/>
      <c r="AB226" s="36"/>
      <c r="AC226" s="36"/>
      <c r="AD226" s="36"/>
      <c r="AE226" s="36"/>
      <c r="AF226" s="36"/>
      <c r="AG226" s="36"/>
      <c r="AH226" s="36"/>
      <c r="AI226" s="36"/>
      <c r="AJ226" s="36"/>
    </row>
    <row r="227" spans="1:36" ht="12.75">
      <c r="A227" s="36"/>
      <c r="B227" s="36"/>
      <c r="C227" s="36"/>
      <c r="D227" s="36"/>
      <c r="E227" s="36"/>
      <c r="F227" s="36"/>
      <c r="G227" s="36"/>
      <c r="H227" s="36"/>
      <c r="I227" s="36"/>
      <c r="J227" s="36"/>
      <c r="K227" s="36"/>
      <c r="L227" s="36"/>
      <c r="M227" s="36"/>
      <c r="N227" s="36"/>
      <c r="O227" s="36"/>
      <c r="P227" s="36"/>
      <c r="Q227" s="36"/>
      <c r="R227" s="36"/>
      <c r="S227" s="36"/>
      <c r="T227" s="36"/>
      <c r="U227" s="36"/>
      <c r="V227" s="36"/>
      <c r="W227" s="36"/>
      <c r="X227" s="36"/>
      <c r="Y227" s="36"/>
      <c r="Z227" s="36"/>
      <c r="AA227" s="36"/>
      <c r="AB227" s="36"/>
      <c r="AC227" s="36"/>
      <c r="AD227" s="36"/>
      <c r="AE227" s="36"/>
      <c r="AF227" s="36"/>
      <c r="AG227" s="36"/>
      <c r="AH227" s="36"/>
      <c r="AI227" s="36"/>
      <c r="AJ227" s="36"/>
    </row>
    <row r="228" spans="1:36" ht="12.75">
      <c r="A228" s="36"/>
      <c r="B228" s="36"/>
      <c r="C228" s="36"/>
      <c r="D228" s="36"/>
      <c r="E228" s="36"/>
      <c r="F228" s="36"/>
      <c r="G228" s="36"/>
      <c r="H228" s="36"/>
      <c r="I228" s="36"/>
      <c r="J228" s="36"/>
      <c r="K228" s="36"/>
      <c r="L228" s="36"/>
      <c r="M228" s="36"/>
      <c r="N228" s="36"/>
      <c r="O228" s="36"/>
      <c r="P228" s="36"/>
      <c r="Q228" s="36"/>
      <c r="R228" s="36"/>
      <c r="S228" s="36"/>
      <c r="T228" s="36"/>
      <c r="U228" s="36"/>
      <c r="V228" s="36"/>
      <c r="W228" s="36"/>
      <c r="X228" s="36"/>
      <c r="Y228" s="36"/>
      <c r="Z228" s="36"/>
      <c r="AA228" s="36"/>
      <c r="AB228" s="36"/>
      <c r="AC228" s="36"/>
      <c r="AD228" s="36"/>
      <c r="AE228" s="36"/>
      <c r="AF228" s="36"/>
      <c r="AG228" s="36"/>
      <c r="AH228" s="36"/>
      <c r="AI228" s="36"/>
      <c r="AJ228" s="36"/>
    </row>
    <row r="229" spans="1:36" ht="12.75">
      <c r="A229" s="36"/>
      <c r="B229" s="36"/>
      <c r="C229" s="36"/>
      <c r="D229" s="36"/>
      <c r="E229" s="36"/>
      <c r="F229" s="36"/>
      <c r="G229" s="36"/>
      <c r="H229" s="36"/>
      <c r="I229" s="36"/>
      <c r="J229" s="36"/>
      <c r="K229" s="36"/>
      <c r="L229" s="36"/>
      <c r="M229" s="36"/>
      <c r="N229" s="36"/>
      <c r="O229" s="36"/>
      <c r="P229" s="36"/>
      <c r="Q229" s="36"/>
      <c r="R229" s="36"/>
      <c r="S229" s="36"/>
      <c r="T229" s="36"/>
      <c r="U229" s="36"/>
      <c r="V229" s="36"/>
      <c r="W229" s="36"/>
      <c r="X229" s="36"/>
      <c r="Y229" s="36"/>
      <c r="Z229" s="36"/>
      <c r="AA229" s="36"/>
      <c r="AB229" s="36"/>
      <c r="AC229" s="36"/>
      <c r="AD229" s="36"/>
      <c r="AE229" s="36"/>
      <c r="AF229" s="36"/>
      <c r="AG229" s="36"/>
      <c r="AH229" s="36"/>
      <c r="AI229" s="36"/>
      <c r="AJ229" s="36"/>
    </row>
    <row r="230" spans="1:36" ht="12.75">
      <c r="A230" s="36"/>
      <c r="B230" s="36"/>
      <c r="C230" s="36"/>
      <c r="D230" s="36"/>
      <c r="E230" s="36"/>
      <c r="F230" s="36"/>
      <c r="G230" s="36"/>
      <c r="H230" s="36"/>
      <c r="I230" s="36"/>
      <c r="J230" s="36"/>
      <c r="K230" s="36"/>
      <c r="L230" s="36"/>
      <c r="M230" s="36"/>
      <c r="N230" s="36"/>
      <c r="O230" s="36"/>
      <c r="P230" s="36"/>
      <c r="Q230" s="36"/>
      <c r="R230" s="36"/>
      <c r="S230" s="36"/>
      <c r="T230" s="36"/>
      <c r="U230" s="36"/>
      <c r="V230" s="36"/>
      <c r="W230" s="36"/>
      <c r="X230" s="36"/>
      <c r="Y230" s="36"/>
      <c r="Z230" s="36"/>
      <c r="AA230" s="36"/>
      <c r="AB230" s="36"/>
      <c r="AC230" s="36"/>
      <c r="AD230" s="36"/>
      <c r="AE230" s="36"/>
      <c r="AF230" s="36"/>
      <c r="AG230" s="36"/>
      <c r="AH230" s="36"/>
      <c r="AI230" s="36"/>
      <c r="AJ230" s="36"/>
    </row>
    <row r="231" spans="1:36" ht="12.75">
      <c r="A231" s="36"/>
      <c r="B231" s="36"/>
      <c r="C231" s="36"/>
      <c r="D231" s="36"/>
      <c r="E231" s="36"/>
      <c r="F231" s="36"/>
      <c r="G231" s="36"/>
      <c r="H231" s="36"/>
      <c r="I231" s="36"/>
      <c r="J231" s="36"/>
      <c r="K231" s="36"/>
      <c r="L231" s="36"/>
      <c r="M231" s="36"/>
      <c r="N231" s="36"/>
      <c r="O231" s="36"/>
      <c r="P231" s="36"/>
      <c r="Q231" s="36"/>
      <c r="R231" s="36"/>
      <c r="S231" s="36"/>
      <c r="T231" s="36"/>
      <c r="U231" s="36"/>
      <c r="V231" s="36"/>
      <c r="W231" s="36"/>
      <c r="X231" s="36"/>
      <c r="Y231" s="36"/>
      <c r="Z231" s="36"/>
      <c r="AA231" s="36"/>
      <c r="AB231" s="36"/>
      <c r="AC231" s="36"/>
      <c r="AD231" s="36"/>
      <c r="AE231" s="36"/>
      <c r="AF231" s="36"/>
      <c r="AG231" s="36"/>
      <c r="AH231" s="36"/>
      <c r="AI231" s="36"/>
      <c r="AJ231" s="36"/>
    </row>
    <row r="232" spans="1:36" ht="12.75">
      <c r="A232" s="36"/>
      <c r="B232" s="36"/>
      <c r="C232" s="36"/>
      <c r="D232" s="36"/>
      <c r="E232" s="36"/>
      <c r="F232" s="36"/>
      <c r="G232" s="36"/>
      <c r="H232" s="36"/>
      <c r="I232" s="36"/>
      <c r="J232" s="36"/>
      <c r="K232" s="36"/>
      <c r="L232" s="36"/>
      <c r="M232" s="36"/>
      <c r="N232" s="36"/>
      <c r="O232" s="36"/>
      <c r="P232" s="36"/>
      <c r="Q232" s="36"/>
      <c r="R232" s="36"/>
      <c r="S232" s="36"/>
      <c r="T232" s="36"/>
      <c r="U232" s="36"/>
      <c r="V232" s="36"/>
      <c r="W232" s="36"/>
      <c r="X232" s="36"/>
      <c r="Y232" s="36"/>
      <c r="Z232" s="36"/>
      <c r="AA232" s="36"/>
      <c r="AB232" s="36"/>
      <c r="AC232" s="36"/>
      <c r="AD232" s="36"/>
      <c r="AE232" s="36"/>
      <c r="AF232" s="36"/>
      <c r="AG232" s="36"/>
      <c r="AH232" s="36"/>
      <c r="AI232" s="36"/>
      <c r="AJ232" s="36"/>
    </row>
    <row r="233" spans="1:36" ht="12.75">
      <c r="A233" s="36"/>
      <c r="B233" s="36"/>
      <c r="C233" s="36"/>
      <c r="D233" s="36"/>
      <c r="E233" s="36"/>
      <c r="F233" s="36"/>
      <c r="G233" s="36"/>
      <c r="H233" s="36"/>
      <c r="I233" s="36"/>
      <c r="J233" s="36"/>
      <c r="K233" s="36"/>
      <c r="L233" s="36"/>
      <c r="M233" s="36"/>
      <c r="N233" s="36"/>
      <c r="O233" s="36"/>
      <c r="P233" s="36"/>
      <c r="Q233" s="36"/>
      <c r="R233" s="36"/>
      <c r="S233" s="36"/>
      <c r="T233" s="36"/>
      <c r="U233" s="36"/>
      <c r="V233" s="36"/>
      <c r="W233" s="36"/>
      <c r="X233" s="36"/>
      <c r="Y233" s="36"/>
      <c r="Z233" s="36"/>
      <c r="AA233" s="36"/>
      <c r="AB233" s="36"/>
      <c r="AC233" s="36"/>
      <c r="AD233" s="36"/>
      <c r="AE233" s="36"/>
      <c r="AF233" s="36"/>
      <c r="AG233" s="36"/>
      <c r="AH233" s="36"/>
      <c r="AI233" s="36"/>
      <c r="AJ233" s="36"/>
    </row>
    <row r="234" spans="1:36" ht="12.75">
      <c r="A234" s="36"/>
      <c r="B234" s="36"/>
      <c r="C234" s="36"/>
      <c r="D234" s="36"/>
      <c r="E234" s="36"/>
      <c r="F234" s="36"/>
      <c r="G234" s="36"/>
      <c r="H234" s="36"/>
      <c r="I234" s="36"/>
      <c r="J234" s="36"/>
      <c r="K234" s="36"/>
      <c r="L234" s="36"/>
      <c r="M234" s="36"/>
      <c r="N234" s="36"/>
      <c r="O234" s="36"/>
      <c r="P234" s="36"/>
      <c r="Q234" s="36"/>
      <c r="R234" s="36"/>
      <c r="S234" s="36"/>
      <c r="T234" s="36"/>
      <c r="U234" s="36"/>
      <c r="V234" s="36"/>
      <c r="W234" s="36"/>
      <c r="X234" s="36"/>
      <c r="Y234" s="36"/>
      <c r="Z234" s="36"/>
      <c r="AA234" s="36"/>
      <c r="AB234" s="36"/>
      <c r="AC234" s="36"/>
      <c r="AD234" s="36"/>
      <c r="AE234" s="36"/>
      <c r="AF234" s="36"/>
      <c r="AG234" s="36"/>
      <c r="AH234" s="36"/>
      <c r="AI234" s="36"/>
      <c r="AJ234" s="36"/>
    </row>
    <row r="235" spans="1:36" ht="12.75">
      <c r="A235" s="36"/>
      <c r="B235" s="36"/>
      <c r="C235" s="36"/>
      <c r="D235" s="36"/>
      <c r="E235" s="36"/>
      <c r="F235" s="36"/>
      <c r="G235" s="36"/>
      <c r="H235" s="36"/>
      <c r="I235" s="36"/>
      <c r="J235" s="36"/>
      <c r="K235" s="36"/>
      <c r="L235" s="36"/>
      <c r="M235" s="36"/>
      <c r="N235" s="36"/>
      <c r="O235" s="36"/>
      <c r="P235" s="36"/>
      <c r="Q235" s="36"/>
      <c r="R235" s="36"/>
      <c r="S235" s="36"/>
      <c r="T235" s="36"/>
      <c r="U235" s="36"/>
      <c r="V235" s="36"/>
      <c r="W235" s="36"/>
      <c r="X235" s="36"/>
      <c r="Y235" s="36"/>
      <c r="Z235" s="36"/>
      <c r="AA235" s="36"/>
      <c r="AB235" s="36"/>
      <c r="AC235" s="36"/>
      <c r="AD235" s="36"/>
      <c r="AE235" s="36"/>
      <c r="AF235" s="36"/>
      <c r="AG235" s="36"/>
      <c r="AH235" s="36"/>
      <c r="AI235" s="36"/>
      <c r="AJ235" s="36"/>
    </row>
    <row r="236" spans="1:36" ht="12.75">
      <c r="A236" s="36"/>
      <c r="B236" s="36"/>
      <c r="C236" s="36"/>
      <c r="D236" s="36"/>
      <c r="E236" s="36"/>
      <c r="F236" s="36"/>
      <c r="G236" s="36"/>
      <c r="H236" s="36"/>
      <c r="I236" s="36"/>
      <c r="J236" s="36"/>
      <c r="K236" s="36"/>
      <c r="L236" s="36"/>
      <c r="M236" s="36"/>
      <c r="N236" s="36"/>
      <c r="O236" s="36"/>
      <c r="P236" s="36"/>
      <c r="Q236" s="36"/>
      <c r="R236" s="36"/>
      <c r="S236" s="36"/>
      <c r="T236" s="36"/>
      <c r="U236" s="36"/>
      <c r="V236" s="36"/>
      <c r="W236" s="36"/>
      <c r="X236" s="36"/>
      <c r="Y236" s="36"/>
      <c r="Z236" s="36"/>
      <c r="AA236" s="36"/>
      <c r="AB236" s="36"/>
      <c r="AC236" s="36"/>
      <c r="AD236" s="36"/>
      <c r="AE236" s="36"/>
      <c r="AF236" s="36"/>
      <c r="AG236" s="36"/>
      <c r="AH236" s="36"/>
      <c r="AI236" s="36"/>
      <c r="AJ236" s="36"/>
    </row>
    <row r="237" spans="1:36" ht="12.75">
      <c r="A237" s="36"/>
      <c r="B237" s="36"/>
      <c r="C237" s="36"/>
      <c r="D237" s="36"/>
      <c r="E237" s="36"/>
      <c r="F237" s="36"/>
      <c r="G237" s="36"/>
      <c r="H237" s="36"/>
      <c r="I237" s="36"/>
      <c r="J237" s="36"/>
      <c r="K237" s="36"/>
      <c r="L237" s="36"/>
      <c r="M237" s="36"/>
      <c r="N237" s="36"/>
      <c r="O237" s="36"/>
      <c r="P237" s="36"/>
      <c r="Q237" s="36"/>
      <c r="R237" s="36"/>
      <c r="S237" s="36"/>
      <c r="T237" s="36"/>
      <c r="U237" s="36"/>
      <c r="V237" s="36"/>
      <c r="W237" s="36"/>
      <c r="X237" s="36"/>
      <c r="Y237" s="36"/>
      <c r="Z237" s="36"/>
      <c r="AA237" s="36"/>
      <c r="AB237" s="36"/>
      <c r="AC237" s="36"/>
      <c r="AD237" s="36"/>
      <c r="AE237" s="36"/>
      <c r="AF237" s="36"/>
      <c r="AG237" s="36"/>
      <c r="AH237" s="36"/>
      <c r="AI237" s="36"/>
      <c r="AJ237" s="36"/>
    </row>
    <row r="238" spans="1:36" ht="12.75">
      <c r="A238" s="36"/>
      <c r="B238" s="36"/>
      <c r="C238" s="36"/>
      <c r="D238" s="36"/>
      <c r="E238" s="36"/>
      <c r="F238" s="36"/>
      <c r="G238" s="36"/>
      <c r="H238" s="36"/>
      <c r="I238" s="36"/>
      <c r="J238" s="36"/>
      <c r="K238" s="36"/>
      <c r="L238" s="36"/>
      <c r="M238" s="36"/>
      <c r="N238" s="36"/>
      <c r="O238" s="36"/>
      <c r="P238" s="36"/>
      <c r="Q238" s="36"/>
      <c r="R238" s="36"/>
      <c r="S238" s="36"/>
      <c r="T238" s="36"/>
      <c r="U238" s="36"/>
      <c r="V238" s="36"/>
      <c r="W238" s="36"/>
      <c r="X238" s="36"/>
      <c r="Y238" s="36"/>
      <c r="Z238" s="36"/>
      <c r="AA238" s="36"/>
      <c r="AB238" s="36"/>
      <c r="AC238" s="36"/>
      <c r="AD238" s="36"/>
      <c r="AE238" s="36"/>
      <c r="AF238" s="36"/>
      <c r="AG238" s="36"/>
      <c r="AH238" s="36"/>
      <c r="AI238" s="36"/>
      <c r="AJ238" s="36"/>
    </row>
    <row r="239" spans="1:36" ht="12.75">
      <c r="A239" s="36"/>
      <c r="B239" s="36"/>
      <c r="C239" s="36"/>
      <c r="D239" s="36"/>
      <c r="E239" s="36"/>
      <c r="F239" s="36"/>
      <c r="G239" s="36"/>
      <c r="H239" s="36"/>
      <c r="I239" s="36"/>
      <c r="J239" s="36"/>
      <c r="K239" s="36"/>
      <c r="L239" s="36"/>
      <c r="M239" s="36"/>
      <c r="N239" s="36"/>
      <c r="O239" s="36"/>
      <c r="P239" s="36"/>
      <c r="Q239" s="36"/>
      <c r="R239" s="36"/>
      <c r="S239" s="36"/>
      <c r="T239" s="36"/>
      <c r="U239" s="36"/>
      <c r="V239" s="36"/>
      <c r="W239" s="36"/>
      <c r="X239" s="36"/>
      <c r="Y239" s="36"/>
      <c r="Z239" s="36"/>
      <c r="AA239" s="36"/>
      <c r="AB239" s="36"/>
      <c r="AC239" s="36"/>
      <c r="AD239" s="36"/>
      <c r="AE239" s="36"/>
      <c r="AF239" s="36"/>
      <c r="AG239" s="36"/>
      <c r="AH239" s="36"/>
      <c r="AI239" s="36"/>
      <c r="AJ239" s="36"/>
    </row>
    <row r="240" spans="1:36" ht="12.75">
      <c r="A240" s="36"/>
      <c r="B240" s="36"/>
      <c r="C240" s="36"/>
      <c r="D240" s="36"/>
      <c r="E240" s="36"/>
      <c r="F240" s="36"/>
      <c r="G240" s="36"/>
      <c r="H240" s="36"/>
      <c r="I240" s="36"/>
      <c r="J240" s="36"/>
      <c r="K240" s="36"/>
      <c r="L240" s="36"/>
      <c r="M240" s="36"/>
      <c r="N240" s="36"/>
      <c r="O240" s="36"/>
      <c r="P240" s="36"/>
      <c r="Q240" s="36"/>
      <c r="R240" s="36"/>
      <c r="S240" s="36"/>
      <c r="T240" s="36"/>
      <c r="U240" s="36"/>
      <c r="V240" s="36"/>
      <c r="W240" s="36"/>
      <c r="X240" s="36"/>
      <c r="Y240" s="36"/>
      <c r="Z240" s="36"/>
      <c r="AA240" s="36"/>
      <c r="AB240" s="36"/>
      <c r="AC240" s="36"/>
      <c r="AD240" s="36"/>
      <c r="AE240" s="36"/>
      <c r="AF240" s="36"/>
      <c r="AG240" s="36"/>
      <c r="AH240" s="36"/>
      <c r="AI240" s="36"/>
      <c r="AJ240" s="36"/>
    </row>
    <row r="241" spans="1:36" ht="12.75">
      <c r="A241" s="36"/>
      <c r="B241" s="36"/>
      <c r="C241" s="36"/>
      <c r="D241" s="36"/>
      <c r="E241" s="36"/>
      <c r="F241" s="36"/>
      <c r="G241" s="36"/>
      <c r="H241" s="36"/>
      <c r="I241" s="36"/>
      <c r="J241" s="36"/>
      <c r="K241" s="36"/>
      <c r="L241" s="36"/>
      <c r="M241" s="36"/>
      <c r="N241" s="36"/>
      <c r="O241" s="36"/>
      <c r="P241" s="36"/>
      <c r="Q241" s="36"/>
      <c r="R241" s="36"/>
      <c r="S241" s="36"/>
      <c r="T241" s="36"/>
      <c r="U241" s="36"/>
      <c r="V241" s="36"/>
      <c r="W241" s="36"/>
      <c r="X241" s="36"/>
      <c r="Y241" s="36"/>
      <c r="Z241" s="36"/>
      <c r="AA241" s="36"/>
      <c r="AB241" s="36"/>
      <c r="AC241" s="36"/>
      <c r="AD241" s="36"/>
      <c r="AE241" s="36"/>
      <c r="AF241" s="36"/>
      <c r="AG241" s="36"/>
      <c r="AH241" s="36"/>
      <c r="AI241" s="36"/>
      <c r="AJ241" s="36"/>
    </row>
    <row r="242" spans="1:36" ht="12.75">
      <c r="A242" s="36"/>
      <c r="B242" s="36"/>
      <c r="C242" s="36"/>
      <c r="D242" s="36"/>
      <c r="E242" s="36"/>
      <c r="F242" s="36"/>
      <c r="G242" s="36"/>
      <c r="H242" s="36"/>
      <c r="I242" s="36"/>
      <c r="J242" s="36"/>
      <c r="K242" s="36"/>
      <c r="L242" s="36"/>
      <c r="M242" s="36"/>
      <c r="N242" s="36"/>
      <c r="O242" s="36"/>
      <c r="P242" s="36"/>
      <c r="Q242" s="36"/>
      <c r="R242" s="36"/>
      <c r="S242" s="36"/>
      <c r="T242" s="36"/>
      <c r="U242" s="36"/>
      <c r="V242" s="36"/>
      <c r="W242" s="36"/>
      <c r="X242" s="36"/>
      <c r="Y242" s="36"/>
      <c r="Z242" s="36"/>
      <c r="AA242" s="36"/>
      <c r="AB242" s="36"/>
      <c r="AC242" s="36"/>
      <c r="AD242" s="36"/>
      <c r="AE242" s="36"/>
      <c r="AF242" s="36"/>
      <c r="AG242" s="36"/>
      <c r="AH242" s="36"/>
      <c r="AI242" s="36"/>
      <c r="AJ242" s="36"/>
    </row>
    <row r="243" spans="1:36" ht="12.75">
      <c r="A243" s="36"/>
      <c r="B243" s="36"/>
      <c r="C243" s="36"/>
      <c r="D243" s="36"/>
      <c r="E243" s="36"/>
      <c r="F243" s="36"/>
      <c r="G243" s="36"/>
      <c r="H243" s="36"/>
      <c r="I243" s="36"/>
      <c r="J243" s="36"/>
      <c r="K243" s="36"/>
      <c r="L243" s="36"/>
      <c r="M243" s="36"/>
      <c r="N243" s="36"/>
      <c r="O243" s="36"/>
      <c r="P243" s="36"/>
      <c r="Q243" s="36"/>
      <c r="R243" s="36"/>
      <c r="S243" s="36"/>
      <c r="T243" s="36"/>
      <c r="U243" s="36"/>
      <c r="V243" s="36"/>
      <c r="W243" s="36"/>
      <c r="X243" s="36"/>
      <c r="Y243" s="36"/>
      <c r="Z243" s="36"/>
      <c r="AA243" s="36"/>
      <c r="AB243" s="36"/>
      <c r="AC243" s="36"/>
      <c r="AD243" s="36"/>
      <c r="AE243" s="36"/>
      <c r="AF243" s="36"/>
      <c r="AG243" s="36"/>
      <c r="AH243" s="36"/>
      <c r="AI243" s="36"/>
      <c r="AJ243" s="36"/>
    </row>
    <row r="244" spans="1:36" ht="12.75">
      <c r="A244" s="36"/>
      <c r="B244" s="36"/>
      <c r="C244" s="36"/>
      <c r="D244" s="36"/>
      <c r="E244" s="36"/>
      <c r="F244" s="36"/>
      <c r="G244" s="36"/>
      <c r="H244" s="36"/>
      <c r="I244" s="36"/>
      <c r="J244" s="36"/>
      <c r="K244" s="36"/>
      <c r="L244" s="36"/>
      <c r="M244" s="36"/>
      <c r="N244" s="36"/>
      <c r="O244" s="36"/>
      <c r="P244" s="36"/>
      <c r="Q244" s="36"/>
      <c r="R244" s="36"/>
      <c r="S244" s="36"/>
      <c r="T244" s="36"/>
      <c r="U244" s="36"/>
      <c r="V244" s="36"/>
      <c r="W244" s="36"/>
      <c r="X244" s="36"/>
      <c r="Y244" s="36"/>
      <c r="Z244" s="36"/>
      <c r="AA244" s="36"/>
      <c r="AB244" s="36"/>
      <c r="AC244" s="36"/>
      <c r="AD244" s="36"/>
      <c r="AE244" s="36"/>
      <c r="AF244" s="36"/>
      <c r="AG244" s="36"/>
      <c r="AH244" s="36"/>
      <c r="AI244" s="36"/>
      <c r="AJ244" s="36"/>
    </row>
    <row r="245" spans="1:36" ht="12.75">
      <c r="A245" s="36"/>
      <c r="B245" s="36"/>
      <c r="C245" s="36"/>
      <c r="D245" s="36"/>
      <c r="E245" s="36"/>
      <c r="F245" s="36"/>
      <c r="G245" s="36"/>
      <c r="H245" s="36"/>
      <c r="I245" s="36"/>
      <c r="J245" s="36"/>
      <c r="K245" s="36"/>
      <c r="L245" s="36"/>
      <c r="M245" s="36"/>
      <c r="N245" s="36"/>
      <c r="O245" s="36"/>
      <c r="P245" s="36"/>
      <c r="Q245" s="36"/>
      <c r="R245" s="36"/>
      <c r="S245" s="36"/>
      <c r="T245" s="36"/>
      <c r="U245" s="36"/>
      <c r="V245" s="36"/>
      <c r="W245" s="36"/>
      <c r="X245" s="36"/>
      <c r="Y245" s="36"/>
      <c r="Z245" s="36"/>
      <c r="AA245" s="36"/>
      <c r="AB245" s="36"/>
      <c r="AC245" s="36"/>
      <c r="AD245" s="36"/>
      <c r="AE245" s="36"/>
      <c r="AF245" s="36"/>
      <c r="AG245" s="36"/>
      <c r="AH245" s="36"/>
      <c r="AI245" s="36"/>
      <c r="AJ245" s="36"/>
    </row>
    <row r="246" spans="1:36" ht="12.75">
      <c r="A246" s="36"/>
      <c r="B246" s="36"/>
      <c r="C246" s="36"/>
      <c r="D246" s="36"/>
      <c r="E246" s="36"/>
      <c r="F246" s="36"/>
      <c r="G246" s="36"/>
      <c r="H246" s="36"/>
      <c r="I246" s="36"/>
      <c r="J246" s="36"/>
      <c r="K246" s="36"/>
      <c r="L246" s="36"/>
      <c r="M246" s="36"/>
      <c r="N246" s="36"/>
      <c r="O246" s="36"/>
      <c r="P246" s="36"/>
      <c r="Q246" s="36"/>
      <c r="R246" s="36"/>
      <c r="S246" s="36"/>
      <c r="T246" s="36"/>
      <c r="U246" s="36"/>
      <c r="V246" s="36"/>
      <c r="W246" s="36"/>
      <c r="X246" s="36"/>
      <c r="Y246" s="36"/>
      <c r="Z246" s="36"/>
      <c r="AA246" s="36"/>
      <c r="AB246" s="36"/>
      <c r="AC246" s="36"/>
      <c r="AD246" s="36"/>
      <c r="AE246" s="36"/>
      <c r="AF246" s="36"/>
      <c r="AG246" s="36"/>
      <c r="AH246" s="36"/>
      <c r="AI246" s="36"/>
      <c r="AJ246" s="36"/>
    </row>
    <row r="247" spans="1:36" ht="12.75">
      <c r="A247" s="36"/>
      <c r="B247" s="36"/>
      <c r="C247" s="36"/>
      <c r="D247" s="36"/>
      <c r="E247" s="36"/>
      <c r="F247" s="36"/>
      <c r="G247" s="36"/>
      <c r="H247" s="36"/>
      <c r="I247" s="36"/>
      <c r="J247" s="36"/>
      <c r="K247" s="36"/>
      <c r="L247" s="36"/>
      <c r="M247" s="36"/>
      <c r="N247" s="36"/>
      <c r="O247" s="36"/>
      <c r="P247" s="36"/>
      <c r="Q247" s="36"/>
      <c r="R247" s="36"/>
      <c r="S247" s="36"/>
      <c r="T247" s="36"/>
      <c r="U247" s="36"/>
      <c r="V247" s="36"/>
      <c r="W247" s="36"/>
      <c r="X247" s="36"/>
      <c r="Y247" s="36"/>
      <c r="Z247" s="36"/>
      <c r="AA247" s="36"/>
      <c r="AB247" s="36"/>
      <c r="AC247" s="36"/>
      <c r="AD247" s="36"/>
      <c r="AE247" s="36"/>
      <c r="AF247" s="36"/>
      <c r="AG247" s="36"/>
      <c r="AH247" s="36"/>
      <c r="AI247" s="36"/>
      <c r="AJ247" s="36"/>
    </row>
    <row r="248" spans="1:36" ht="12.75">
      <c r="A248" s="36"/>
      <c r="B248" s="36"/>
      <c r="C248" s="36"/>
      <c r="D248" s="36"/>
      <c r="E248" s="36"/>
      <c r="F248" s="36"/>
      <c r="G248" s="36"/>
      <c r="H248" s="36"/>
      <c r="I248" s="36"/>
      <c r="J248" s="36"/>
      <c r="K248" s="36"/>
      <c r="L248" s="36"/>
      <c r="M248" s="36"/>
      <c r="N248" s="36"/>
      <c r="O248" s="36"/>
      <c r="P248" s="36"/>
      <c r="Q248" s="36"/>
      <c r="R248" s="36"/>
      <c r="S248" s="36"/>
      <c r="T248" s="36"/>
      <c r="U248" s="36"/>
      <c r="V248" s="36"/>
      <c r="W248" s="36"/>
      <c r="X248" s="36"/>
      <c r="Y248" s="36"/>
      <c r="Z248" s="36"/>
      <c r="AA248" s="36"/>
      <c r="AB248" s="36"/>
      <c r="AC248" s="36"/>
      <c r="AD248" s="36"/>
      <c r="AE248" s="36"/>
      <c r="AF248" s="36"/>
      <c r="AG248" s="36"/>
      <c r="AH248" s="36"/>
      <c r="AI248" s="36"/>
      <c r="AJ248" s="36"/>
    </row>
    <row r="249" spans="1:36" ht="12.75">
      <c r="A249" s="36"/>
      <c r="B249" s="36"/>
      <c r="C249" s="36"/>
      <c r="D249" s="36"/>
      <c r="E249" s="36"/>
      <c r="F249" s="36"/>
      <c r="G249" s="36"/>
      <c r="H249" s="36"/>
      <c r="I249" s="36"/>
      <c r="J249" s="36"/>
      <c r="K249" s="36"/>
      <c r="L249" s="36"/>
      <c r="M249" s="36"/>
      <c r="N249" s="36"/>
      <c r="O249" s="36"/>
      <c r="P249" s="36"/>
      <c r="Q249" s="36"/>
      <c r="R249" s="36"/>
      <c r="S249" s="36"/>
      <c r="T249" s="36"/>
      <c r="U249" s="36"/>
      <c r="V249" s="36"/>
      <c r="W249" s="36"/>
      <c r="X249" s="36"/>
      <c r="Y249" s="36"/>
      <c r="Z249" s="36"/>
      <c r="AA249" s="36"/>
      <c r="AB249" s="36"/>
      <c r="AC249" s="36"/>
      <c r="AD249" s="36"/>
      <c r="AE249" s="36"/>
      <c r="AF249" s="36"/>
      <c r="AG249" s="36"/>
      <c r="AH249" s="36"/>
      <c r="AI249" s="36"/>
      <c r="AJ249" s="36"/>
    </row>
    <row r="250" spans="1:36" ht="12.75">
      <c r="A250" s="36"/>
      <c r="B250" s="36"/>
      <c r="C250" s="36"/>
      <c r="D250" s="36"/>
      <c r="E250" s="36"/>
      <c r="F250" s="36"/>
      <c r="G250" s="36"/>
      <c r="H250" s="36"/>
      <c r="I250" s="36"/>
      <c r="J250" s="36"/>
      <c r="K250" s="36"/>
      <c r="L250" s="36"/>
      <c r="M250" s="36"/>
      <c r="N250" s="36"/>
      <c r="O250" s="36"/>
      <c r="P250" s="36"/>
      <c r="Q250" s="36"/>
      <c r="R250" s="36"/>
      <c r="S250" s="36"/>
      <c r="T250" s="36"/>
      <c r="U250" s="36"/>
      <c r="V250" s="36"/>
      <c r="W250" s="36"/>
      <c r="X250" s="36"/>
      <c r="Y250" s="36"/>
      <c r="Z250" s="36"/>
      <c r="AA250" s="36"/>
      <c r="AB250" s="36"/>
      <c r="AC250" s="36"/>
      <c r="AD250" s="36"/>
      <c r="AE250" s="36"/>
      <c r="AF250" s="36"/>
      <c r="AG250" s="36"/>
      <c r="AH250" s="36"/>
      <c r="AI250" s="36"/>
      <c r="AJ250" s="36"/>
    </row>
    <row r="251" spans="1:36" ht="12.75">
      <c r="A251" s="36"/>
      <c r="B251" s="36"/>
      <c r="C251" s="36"/>
      <c r="D251" s="36"/>
      <c r="E251" s="36"/>
      <c r="F251" s="36"/>
      <c r="G251" s="36"/>
      <c r="H251" s="36"/>
      <c r="I251" s="36"/>
      <c r="J251" s="36"/>
      <c r="K251" s="36"/>
      <c r="L251" s="36"/>
      <c r="M251" s="36"/>
      <c r="N251" s="36"/>
      <c r="O251" s="36"/>
      <c r="P251" s="36"/>
      <c r="Q251" s="36"/>
      <c r="R251" s="36"/>
      <c r="S251" s="36"/>
      <c r="T251" s="36"/>
      <c r="U251" s="36"/>
      <c r="V251" s="36"/>
      <c r="W251" s="36"/>
      <c r="X251" s="36"/>
      <c r="Y251" s="36"/>
      <c r="Z251" s="36"/>
      <c r="AA251" s="36"/>
      <c r="AB251" s="36"/>
      <c r="AC251" s="36"/>
      <c r="AD251" s="36"/>
      <c r="AE251" s="36"/>
      <c r="AF251" s="36"/>
      <c r="AG251" s="36"/>
      <c r="AH251" s="36"/>
      <c r="AI251" s="36"/>
      <c r="AJ251" s="36"/>
    </row>
    <row r="252" spans="1:36" ht="12.75">
      <c r="A252" s="36"/>
      <c r="B252" s="36"/>
      <c r="C252" s="36"/>
      <c r="D252" s="36"/>
      <c r="E252" s="36"/>
      <c r="F252" s="36"/>
      <c r="G252" s="36"/>
      <c r="H252" s="36"/>
      <c r="I252" s="36"/>
      <c r="J252" s="36"/>
      <c r="K252" s="36"/>
      <c r="L252" s="36"/>
      <c r="M252" s="36"/>
      <c r="N252" s="36"/>
      <c r="O252" s="36"/>
      <c r="P252" s="36"/>
      <c r="Q252" s="36"/>
      <c r="R252" s="36"/>
      <c r="S252" s="36"/>
      <c r="T252" s="36"/>
      <c r="U252" s="36"/>
      <c r="V252" s="36"/>
      <c r="W252" s="36"/>
      <c r="X252" s="36"/>
      <c r="Y252" s="36"/>
      <c r="Z252" s="36"/>
      <c r="AA252" s="36"/>
      <c r="AB252" s="36"/>
      <c r="AC252" s="36"/>
      <c r="AD252" s="36"/>
      <c r="AE252" s="36"/>
      <c r="AF252" s="36"/>
      <c r="AG252" s="36"/>
      <c r="AH252" s="36"/>
      <c r="AI252" s="36"/>
      <c r="AJ252" s="36"/>
    </row>
    <row r="253" spans="1:36" ht="12.75">
      <c r="A253" s="36"/>
      <c r="B253" s="36"/>
      <c r="C253" s="36"/>
      <c r="D253" s="36"/>
      <c r="E253" s="36"/>
      <c r="F253" s="36"/>
      <c r="G253" s="36"/>
      <c r="H253" s="36"/>
      <c r="I253" s="36"/>
      <c r="J253" s="36"/>
      <c r="K253" s="36"/>
      <c r="L253" s="36"/>
      <c r="M253" s="36"/>
      <c r="N253" s="36"/>
      <c r="O253" s="36"/>
      <c r="P253" s="36"/>
      <c r="Q253" s="36"/>
      <c r="R253" s="36"/>
      <c r="S253" s="36"/>
      <c r="T253" s="36"/>
      <c r="U253" s="36"/>
      <c r="V253" s="36"/>
      <c r="W253" s="36"/>
      <c r="X253" s="36"/>
      <c r="Y253" s="36"/>
      <c r="Z253" s="36"/>
      <c r="AA253" s="36"/>
      <c r="AB253" s="36"/>
      <c r="AC253" s="36"/>
      <c r="AD253" s="36"/>
      <c r="AE253" s="36"/>
      <c r="AF253" s="36"/>
      <c r="AG253" s="36"/>
      <c r="AH253" s="36"/>
      <c r="AI253" s="36"/>
      <c r="AJ253" s="36"/>
    </row>
    <row r="254" spans="1:36" ht="12.75">
      <c r="A254" s="36"/>
      <c r="B254" s="36"/>
      <c r="C254" s="36"/>
      <c r="D254" s="36"/>
      <c r="E254" s="36"/>
      <c r="F254" s="36"/>
      <c r="G254" s="36"/>
      <c r="H254" s="36"/>
      <c r="I254" s="36"/>
      <c r="J254" s="36"/>
      <c r="K254" s="36"/>
      <c r="L254" s="36"/>
      <c r="M254" s="36"/>
      <c r="N254" s="36"/>
      <c r="O254" s="36"/>
      <c r="P254" s="36"/>
      <c r="Q254" s="36"/>
      <c r="R254" s="36"/>
      <c r="S254" s="36"/>
      <c r="T254" s="36"/>
      <c r="U254" s="36"/>
      <c r="V254" s="36"/>
      <c r="W254" s="36"/>
      <c r="X254" s="36"/>
      <c r="Y254" s="36"/>
      <c r="Z254" s="36"/>
      <c r="AA254" s="36"/>
      <c r="AB254" s="36"/>
      <c r="AC254" s="36"/>
      <c r="AD254" s="36"/>
      <c r="AE254" s="36"/>
      <c r="AF254" s="36"/>
      <c r="AG254" s="36"/>
      <c r="AH254" s="36"/>
      <c r="AI254" s="36"/>
      <c r="AJ254" s="36"/>
    </row>
    <row r="255" spans="1:36" ht="12.75">
      <c r="A255" s="36"/>
      <c r="B255" s="36"/>
      <c r="C255" s="36"/>
      <c r="D255" s="36"/>
      <c r="E255" s="36"/>
      <c r="F255" s="36"/>
      <c r="G255" s="36"/>
      <c r="H255" s="36"/>
      <c r="I255" s="36"/>
      <c r="J255" s="36"/>
      <c r="K255" s="36"/>
      <c r="L255" s="36"/>
      <c r="M255" s="36"/>
      <c r="N255" s="36"/>
      <c r="O255" s="36"/>
      <c r="P255" s="36"/>
      <c r="Q255" s="36"/>
      <c r="R255" s="36"/>
      <c r="S255" s="36"/>
      <c r="T255" s="36"/>
      <c r="U255" s="36"/>
      <c r="V255" s="36"/>
      <c r="W255" s="36"/>
      <c r="X255" s="36"/>
      <c r="Y255" s="36"/>
      <c r="Z255" s="36"/>
      <c r="AA255" s="36"/>
      <c r="AB255" s="36"/>
      <c r="AC255" s="36"/>
      <c r="AD255" s="36"/>
      <c r="AE255" s="36"/>
      <c r="AF255" s="36"/>
      <c r="AG255" s="36"/>
      <c r="AH255" s="36"/>
      <c r="AI255" s="36"/>
      <c r="AJ255" s="36"/>
    </row>
    <row r="256" spans="1:36" ht="12.75">
      <c r="A256" s="36"/>
      <c r="B256" s="36"/>
      <c r="C256" s="36"/>
      <c r="D256" s="36"/>
      <c r="E256" s="36"/>
      <c r="F256" s="36"/>
      <c r="G256" s="36"/>
      <c r="H256" s="36"/>
      <c r="I256" s="36"/>
      <c r="J256" s="36"/>
      <c r="K256" s="36"/>
      <c r="L256" s="36"/>
      <c r="M256" s="36"/>
      <c r="N256" s="36"/>
      <c r="O256" s="36"/>
      <c r="P256" s="36"/>
      <c r="Q256" s="36"/>
      <c r="R256" s="36"/>
      <c r="S256" s="36"/>
      <c r="T256" s="36"/>
      <c r="U256" s="36"/>
      <c r="V256" s="36"/>
      <c r="W256" s="36"/>
      <c r="X256" s="36"/>
      <c r="Y256" s="36"/>
      <c r="Z256" s="36"/>
      <c r="AA256" s="36"/>
      <c r="AB256" s="36"/>
      <c r="AC256" s="36"/>
      <c r="AD256" s="36"/>
      <c r="AE256" s="36"/>
      <c r="AF256" s="36"/>
      <c r="AG256" s="36"/>
      <c r="AH256" s="36"/>
      <c r="AI256" s="36"/>
      <c r="AJ256" s="36"/>
    </row>
    <row r="257" spans="1:36" ht="12.75">
      <c r="A257" s="36"/>
      <c r="B257" s="36"/>
      <c r="C257" s="36"/>
      <c r="D257" s="36"/>
      <c r="E257" s="36"/>
      <c r="F257" s="36"/>
      <c r="G257" s="36"/>
      <c r="H257" s="36"/>
      <c r="I257" s="36"/>
      <c r="J257" s="36"/>
      <c r="K257" s="36"/>
      <c r="L257" s="36"/>
      <c r="M257" s="36"/>
      <c r="N257" s="36"/>
      <c r="O257" s="36"/>
      <c r="P257" s="36"/>
      <c r="Q257" s="36"/>
      <c r="R257" s="36"/>
      <c r="S257" s="36"/>
      <c r="T257" s="36"/>
      <c r="U257" s="36"/>
      <c r="V257" s="36"/>
      <c r="W257" s="36"/>
      <c r="X257" s="36"/>
      <c r="Y257" s="36"/>
      <c r="Z257" s="36"/>
      <c r="AA257" s="36"/>
      <c r="AB257" s="36"/>
      <c r="AC257" s="36"/>
      <c r="AD257" s="36"/>
      <c r="AE257" s="36"/>
      <c r="AF257" s="36"/>
      <c r="AG257" s="36"/>
      <c r="AH257" s="36"/>
      <c r="AI257" s="36"/>
      <c r="AJ257" s="36"/>
    </row>
    <row r="258" spans="1:36" ht="12.75">
      <c r="A258" s="36"/>
      <c r="B258" s="36"/>
      <c r="C258" s="36"/>
      <c r="D258" s="36"/>
      <c r="E258" s="36"/>
      <c r="F258" s="36"/>
      <c r="G258" s="36"/>
      <c r="H258" s="36"/>
      <c r="I258" s="36"/>
      <c r="J258" s="36"/>
      <c r="K258" s="36"/>
      <c r="L258" s="36"/>
      <c r="M258" s="36"/>
      <c r="N258" s="36"/>
      <c r="O258" s="36"/>
      <c r="P258" s="36"/>
      <c r="Q258" s="36"/>
      <c r="R258" s="36"/>
      <c r="S258" s="36"/>
      <c r="T258" s="36"/>
      <c r="U258" s="36"/>
      <c r="V258" s="36"/>
      <c r="W258" s="36"/>
      <c r="X258" s="36"/>
      <c r="Y258" s="36"/>
      <c r="Z258" s="36"/>
      <c r="AA258" s="36"/>
      <c r="AB258" s="36"/>
      <c r="AC258" s="36"/>
      <c r="AD258" s="36"/>
      <c r="AE258" s="36"/>
      <c r="AF258" s="36"/>
      <c r="AG258" s="36"/>
      <c r="AH258" s="36"/>
      <c r="AI258" s="36"/>
      <c r="AJ258" s="36"/>
    </row>
    <row r="259" spans="1:36" ht="12.75">
      <c r="A259" s="36"/>
      <c r="B259" s="36"/>
      <c r="C259" s="36"/>
      <c r="D259" s="36"/>
      <c r="E259" s="36"/>
      <c r="F259" s="36"/>
      <c r="G259" s="36"/>
      <c r="H259" s="36"/>
      <c r="I259" s="36"/>
      <c r="J259" s="36"/>
      <c r="K259" s="36"/>
      <c r="L259" s="36"/>
      <c r="M259" s="36"/>
      <c r="N259" s="36"/>
      <c r="O259" s="36"/>
      <c r="P259" s="36"/>
      <c r="Q259" s="36"/>
      <c r="R259" s="36"/>
      <c r="S259" s="36"/>
      <c r="T259" s="36"/>
      <c r="U259" s="36"/>
      <c r="V259" s="36"/>
      <c r="W259" s="36"/>
      <c r="X259" s="36"/>
      <c r="Y259" s="36"/>
      <c r="Z259" s="36"/>
      <c r="AA259" s="36"/>
      <c r="AB259" s="36"/>
      <c r="AC259" s="36"/>
      <c r="AD259" s="36"/>
      <c r="AE259" s="36"/>
      <c r="AF259" s="36"/>
      <c r="AG259" s="36"/>
      <c r="AH259" s="36"/>
      <c r="AI259" s="36"/>
      <c r="AJ259" s="36"/>
    </row>
    <row r="260" spans="1:36" ht="12.75">
      <c r="A260" s="36"/>
      <c r="B260" s="36"/>
      <c r="C260" s="36"/>
      <c r="D260" s="36"/>
      <c r="E260" s="36"/>
      <c r="F260" s="36"/>
      <c r="G260" s="36"/>
      <c r="H260" s="36"/>
      <c r="I260" s="36"/>
      <c r="J260" s="36"/>
      <c r="K260" s="36"/>
      <c r="L260" s="36"/>
      <c r="M260" s="36"/>
      <c r="N260" s="36"/>
      <c r="O260" s="36"/>
      <c r="P260" s="36"/>
      <c r="Q260" s="36"/>
      <c r="R260" s="36"/>
      <c r="S260" s="36"/>
      <c r="T260" s="36"/>
      <c r="U260" s="36"/>
      <c r="V260" s="36"/>
      <c r="W260" s="36"/>
      <c r="X260" s="36"/>
      <c r="Y260" s="36"/>
      <c r="Z260" s="36"/>
      <c r="AA260" s="36"/>
      <c r="AB260" s="36"/>
      <c r="AC260" s="36"/>
      <c r="AD260" s="36"/>
      <c r="AE260" s="36"/>
      <c r="AF260" s="36"/>
      <c r="AG260" s="36"/>
      <c r="AH260" s="36"/>
      <c r="AI260" s="36"/>
      <c r="AJ260" s="36"/>
    </row>
    <row r="261" spans="1:36" ht="12.75">
      <c r="A261" s="36"/>
      <c r="B261" s="36"/>
      <c r="C261" s="36"/>
      <c r="D261" s="36"/>
      <c r="E261" s="36"/>
      <c r="F261" s="36"/>
      <c r="G261" s="36"/>
      <c r="H261" s="36"/>
      <c r="I261" s="36"/>
      <c r="J261" s="36"/>
      <c r="K261" s="36"/>
      <c r="L261" s="36"/>
      <c r="M261" s="36"/>
      <c r="N261" s="36"/>
      <c r="O261" s="36"/>
      <c r="P261" s="36"/>
      <c r="Q261" s="36"/>
      <c r="R261" s="36"/>
      <c r="S261" s="36"/>
      <c r="T261" s="36"/>
      <c r="U261" s="36"/>
      <c r="V261" s="36"/>
      <c r="W261" s="36"/>
      <c r="X261" s="36"/>
      <c r="Y261" s="36"/>
      <c r="Z261" s="36"/>
      <c r="AA261" s="36"/>
      <c r="AB261" s="36"/>
      <c r="AC261" s="36"/>
      <c r="AD261" s="36"/>
      <c r="AE261" s="36"/>
      <c r="AF261" s="36"/>
      <c r="AG261" s="36"/>
      <c r="AH261" s="36"/>
      <c r="AI261" s="36"/>
      <c r="AJ261" s="36"/>
    </row>
    <row r="262" spans="1:36" ht="12.75">
      <c r="A262" s="36"/>
      <c r="B262" s="36"/>
      <c r="C262" s="36"/>
      <c r="D262" s="36"/>
      <c r="E262" s="36"/>
      <c r="F262" s="36"/>
      <c r="G262" s="36"/>
      <c r="H262" s="36"/>
      <c r="I262" s="36"/>
      <c r="J262" s="36"/>
      <c r="K262" s="36"/>
      <c r="L262" s="36"/>
      <c r="M262" s="36"/>
      <c r="N262" s="36"/>
      <c r="O262" s="36"/>
      <c r="P262" s="36"/>
      <c r="Q262" s="36"/>
      <c r="R262" s="36"/>
      <c r="S262" s="36"/>
      <c r="T262" s="36"/>
      <c r="U262" s="36"/>
      <c r="V262" s="36"/>
      <c r="W262" s="36"/>
      <c r="X262" s="36"/>
      <c r="Y262" s="36"/>
      <c r="Z262" s="36"/>
      <c r="AA262" s="36"/>
      <c r="AB262" s="36"/>
      <c r="AC262" s="36"/>
      <c r="AD262" s="36"/>
      <c r="AE262" s="36"/>
      <c r="AF262" s="36"/>
      <c r="AG262" s="36"/>
      <c r="AH262" s="36"/>
      <c r="AI262" s="36"/>
      <c r="AJ262" s="36"/>
    </row>
    <row r="263" spans="1:36" ht="12.75">
      <c r="A263" s="36"/>
      <c r="B263" s="36"/>
      <c r="C263" s="36"/>
      <c r="D263" s="36"/>
      <c r="E263" s="36"/>
      <c r="F263" s="36"/>
      <c r="G263" s="36"/>
      <c r="H263" s="36"/>
      <c r="I263" s="36"/>
      <c r="J263" s="36"/>
      <c r="K263" s="36"/>
      <c r="L263" s="36"/>
      <c r="M263" s="36"/>
      <c r="N263" s="36"/>
      <c r="O263" s="36"/>
      <c r="P263" s="36"/>
      <c r="Q263" s="36"/>
      <c r="R263" s="36"/>
      <c r="S263" s="36"/>
      <c r="T263" s="36"/>
      <c r="U263" s="36"/>
      <c r="V263" s="36"/>
      <c r="W263" s="36"/>
      <c r="X263" s="36"/>
      <c r="Y263" s="36"/>
      <c r="Z263" s="36"/>
      <c r="AA263" s="36"/>
      <c r="AB263" s="36"/>
      <c r="AC263" s="36"/>
      <c r="AD263" s="36"/>
      <c r="AE263" s="36"/>
      <c r="AF263" s="36"/>
      <c r="AG263" s="36"/>
      <c r="AH263" s="36"/>
      <c r="AI263" s="36"/>
      <c r="AJ263" s="36"/>
    </row>
    <row r="264" spans="1:36" ht="12.75">
      <c r="A264" s="36"/>
      <c r="B264" s="36"/>
      <c r="C264" s="36"/>
      <c r="D264" s="36"/>
      <c r="E264" s="36"/>
      <c r="F264" s="36"/>
      <c r="G264" s="36"/>
      <c r="H264" s="36"/>
      <c r="I264" s="36"/>
      <c r="J264" s="36"/>
      <c r="K264" s="36"/>
      <c r="L264" s="36"/>
      <c r="M264" s="36"/>
      <c r="N264" s="36"/>
      <c r="O264" s="36"/>
      <c r="P264" s="36"/>
      <c r="Q264" s="36"/>
      <c r="R264" s="36"/>
      <c r="S264" s="36"/>
      <c r="T264" s="36"/>
      <c r="U264" s="36"/>
      <c r="V264" s="36"/>
      <c r="W264" s="36"/>
      <c r="X264" s="36"/>
      <c r="Y264" s="36"/>
      <c r="Z264" s="36"/>
      <c r="AA264" s="36"/>
      <c r="AB264" s="36"/>
      <c r="AC264" s="36"/>
      <c r="AD264" s="36"/>
      <c r="AE264" s="36"/>
      <c r="AF264" s="36"/>
      <c r="AG264" s="36"/>
      <c r="AH264" s="36"/>
      <c r="AI264" s="36"/>
      <c r="AJ264" s="36"/>
    </row>
    <row r="265" spans="1:36" ht="12.75">
      <c r="A265" s="36"/>
      <c r="B265" s="36"/>
      <c r="C265" s="36"/>
      <c r="D265" s="36"/>
      <c r="E265" s="36"/>
      <c r="F265" s="36"/>
      <c r="G265" s="36"/>
      <c r="H265" s="36"/>
      <c r="I265" s="36"/>
      <c r="J265" s="36"/>
      <c r="K265" s="36"/>
      <c r="L265" s="36"/>
      <c r="M265" s="36"/>
      <c r="N265" s="36"/>
      <c r="O265" s="36"/>
      <c r="P265" s="36"/>
      <c r="Q265" s="36"/>
      <c r="R265" s="36"/>
      <c r="S265" s="36"/>
      <c r="T265" s="36"/>
      <c r="U265" s="36"/>
      <c r="V265" s="36"/>
      <c r="W265" s="36"/>
      <c r="X265" s="36"/>
      <c r="Y265" s="36"/>
      <c r="Z265" s="36"/>
      <c r="AA265" s="36"/>
      <c r="AB265" s="36"/>
      <c r="AC265" s="36"/>
      <c r="AD265" s="36"/>
      <c r="AE265" s="36"/>
      <c r="AF265" s="36"/>
      <c r="AG265" s="36"/>
      <c r="AH265" s="36"/>
      <c r="AI265" s="36"/>
      <c r="AJ265" s="36"/>
    </row>
    <row r="266" spans="1:36" ht="12.75">
      <c r="A266" s="36"/>
      <c r="B266" s="36"/>
      <c r="C266" s="36"/>
      <c r="D266" s="36"/>
      <c r="E266" s="36"/>
      <c r="F266" s="36"/>
      <c r="G266" s="36"/>
      <c r="H266" s="36"/>
      <c r="I266" s="36"/>
      <c r="J266" s="36"/>
      <c r="K266" s="36"/>
      <c r="L266" s="36"/>
      <c r="M266" s="36"/>
      <c r="N266" s="36"/>
      <c r="O266" s="36"/>
      <c r="P266" s="36"/>
      <c r="Q266" s="36"/>
      <c r="R266" s="36"/>
      <c r="S266" s="36"/>
      <c r="T266" s="36"/>
      <c r="U266" s="36"/>
      <c r="V266" s="36"/>
      <c r="W266" s="36"/>
      <c r="X266" s="36"/>
      <c r="Y266" s="36"/>
      <c r="Z266" s="36"/>
      <c r="AA266" s="36"/>
      <c r="AB266" s="36"/>
      <c r="AC266" s="36"/>
      <c r="AD266" s="36"/>
      <c r="AE266" s="36"/>
      <c r="AF266" s="36"/>
      <c r="AG266" s="36"/>
      <c r="AH266" s="36"/>
      <c r="AI266" s="36"/>
      <c r="AJ266" s="36"/>
    </row>
    <row r="267" spans="1:36" ht="12.75">
      <c r="A267" s="36"/>
      <c r="B267" s="36"/>
      <c r="C267" s="36"/>
      <c r="D267" s="36"/>
      <c r="E267" s="36"/>
      <c r="F267" s="36"/>
      <c r="G267" s="36"/>
      <c r="H267" s="36"/>
      <c r="I267" s="36"/>
      <c r="J267" s="36"/>
      <c r="K267" s="36"/>
      <c r="L267" s="36"/>
      <c r="M267" s="36"/>
      <c r="N267" s="36"/>
      <c r="O267" s="36"/>
      <c r="P267" s="36"/>
      <c r="Q267" s="36"/>
      <c r="R267" s="36"/>
      <c r="S267" s="36"/>
      <c r="T267" s="36"/>
      <c r="U267" s="36"/>
      <c r="V267" s="36"/>
      <c r="W267" s="36"/>
      <c r="X267" s="36"/>
      <c r="Y267" s="36"/>
      <c r="Z267" s="36"/>
      <c r="AA267" s="36"/>
      <c r="AB267" s="36"/>
      <c r="AC267" s="36"/>
      <c r="AD267" s="36"/>
      <c r="AE267" s="36"/>
      <c r="AF267" s="36"/>
      <c r="AG267" s="36"/>
      <c r="AH267" s="36"/>
      <c r="AI267" s="36"/>
      <c r="AJ267" s="36"/>
    </row>
    <row r="268" spans="1:36" ht="12.75">
      <c r="A268" s="36"/>
      <c r="B268" s="36"/>
      <c r="C268" s="36"/>
      <c r="D268" s="36"/>
      <c r="E268" s="36"/>
      <c r="F268" s="36"/>
      <c r="G268" s="36"/>
      <c r="H268" s="36"/>
      <c r="I268" s="36"/>
      <c r="J268" s="36"/>
      <c r="K268" s="36"/>
      <c r="L268" s="36"/>
      <c r="M268" s="36"/>
      <c r="N268" s="36"/>
      <c r="O268" s="36"/>
      <c r="P268" s="36"/>
      <c r="Q268" s="36"/>
      <c r="R268" s="36"/>
      <c r="S268" s="36"/>
      <c r="T268" s="36"/>
      <c r="U268" s="36"/>
      <c r="V268" s="36"/>
      <c r="W268" s="36"/>
      <c r="X268" s="36"/>
      <c r="Y268" s="36"/>
      <c r="Z268" s="36"/>
      <c r="AA268" s="36"/>
      <c r="AB268" s="36"/>
      <c r="AC268" s="36"/>
      <c r="AD268" s="36"/>
      <c r="AE268" s="36"/>
      <c r="AF268" s="36"/>
      <c r="AG268" s="36"/>
      <c r="AH268" s="36"/>
      <c r="AI268" s="36"/>
      <c r="AJ268" s="36"/>
    </row>
    <row r="269" spans="1:36" ht="12.75">
      <c r="A269" s="36"/>
      <c r="B269" s="36"/>
      <c r="C269" s="36"/>
      <c r="D269" s="36"/>
      <c r="E269" s="36"/>
      <c r="F269" s="36"/>
      <c r="G269" s="36"/>
      <c r="H269" s="36"/>
      <c r="I269" s="36"/>
      <c r="J269" s="36"/>
      <c r="K269" s="36"/>
      <c r="L269" s="36"/>
      <c r="M269" s="36"/>
      <c r="N269" s="36"/>
      <c r="O269" s="36"/>
      <c r="P269" s="36"/>
      <c r="Q269" s="36"/>
      <c r="R269" s="36"/>
      <c r="S269" s="36"/>
      <c r="T269" s="36"/>
      <c r="U269" s="36"/>
      <c r="V269" s="36"/>
      <c r="W269" s="36"/>
      <c r="X269" s="36"/>
      <c r="Y269" s="36"/>
      <c r="Z269" s="36"/>
      <c r="AA269" s="36"/>
      <c r="AB269" s="36"/>
      <c r="AC269" s="36"/>
      <c r="AD269" s="36"/>
      <c r="AE269" s="36"/>
      <c r="AF269" s="36"/>
      <c r="AG269" s="36"/>
      <c r="AH269" s="36"/>
      <c r="AI269" s="36"/>
      <c r="AJ269" s="36"/>
    </row>
    <row r="270" spans="1:36" ht="12.75">
      <c r="A270" s="36"/>
      <c r="B270" s="36"/>
      <c r="C270" s="36"/>
      <c r="D270" s="36"/>
      <c r="E270" s="36"/>
      <c r="F270" s="36"/>
      <c r="G270" s="36"/>
      <c r="H270" s="36"/>
      <c r="I270" s="36"/>
      <c r="J270" s="36"/>
      <c r="K270" s="36"/>
      <c r="L270" s="36"/>
      <c r="M270" s="36"/>
      <c r="N270" s="36"/>
      <c r="O270" s="36"/>
      <c r="P270" s="36"/>
      <c r="Q270" s="36"/>
      <c r="R270" s="36"/>
      <c r="S270" s="36"/>
      <c r="T270" s="36"/>
      <c r="U270" s="36"/>
      <c r="V270" s="36"/>
      <c r="W270" s="36"/>
      <c r="X270" s="36"/>
      <c r="Y270" s="36"/>
      <c r="Z270" s="36"/>
      <c r="AA270" s="36"/>
      <c r="AB270" s="36"/>
      <c r="AC270" s="36"/>
      <c r="AD270" s="36"/>
      <c r="AE270" s="36"/>
      <c r="AF270" s="36"/>
      <c r="AG270" s="36"/>
      <c r="AH270" s="36"/>
      <c r="AI270" s="36"/>
      <c r="AJ270" s="36"/>
    </row>
    <row r="271" spans="1:36" ht="12.75">
      <c r="A271" s="36"/>
      <c r="B271" s="36"/>
      <c r="C271" s="36"/>
      <c r="D271" s="36"/>
      <c r="E271" s="36"/>
      <c r="F271" s="36"/>
      <c r="G271" s="36"/>
      <c r="H271" s="36"/>
      <c r="I271" s="36"/>
      <c r="J271" s="36"/>
      <c r="K271" s="36"/>
      <c r="L271" s="36"/>
      <c r="M271" s="36"/>
      <c r="N271" s="36"/>
      <c r="O271" s="36"/>
      <c r="P271" s="36"/>
      <c r="Q271" s="36"/>
      <c r="R271" s="36"/>
      <c r="S271" s="36"/>
      <c r="T271" s="36"/>
      <c r="U271" s="36"/>
      <c r="V271" s="36"/>
      <c r="W271" s="36"/>
      <c r="X271" s="36"/>
      <c r="Y271" s="36"/>
      <c r="Z271" s="36"/>
      <c r="AA271" s="36"/>
      <c r="AB271" s="36"/>
      <c r="AC271" s="36"/>
      <c r="AD271" s="36"/>
      <c r="AE271" s="36"/>
      <c r="AF271" s="36"/>
      <c r="AG271" s="36"/>
      <c r="AH271" s="36"/>
      <c r="AI271" s="36"/>
      <c r="AJ271" s="36"/>
    </row>
    <row r="272" spans="1:36" ht="12.75">
      <c r="A272" s="36"/>
      <c r="B272" s="36"/>
      <c r="C272" s="36"/>
      <c r="D272" s="36"/>
      <c r="E272" s="36"/>
      <c r="F272" s="36"/>
      <c r="G272" s="36"/>
      <c r="H272" s="36"/>
      <c r="I272" s="36"/>
      <c r="J272" s="36"/>
      <c r="K272" s="36"/>
      <c r="L272" s="36"/>
      <c r="M272" s="36"/>
      <c r="N272" s="36"/>
      <c r="O272" s="36"/>
      <c r="P272" s="36"/>
      <c r="Q272" s="36"/>
      <c r="R272" s="36"/>
      <c r="S272" s="36"/>
      <c r="T272" s="36"/>
      <c r="U272" s="36"/>
      <c r="V272" s="36"/>
      <c r="W272" s="36"/>
      <c r="X272" s="36"/>
      <c r="Y272" s="36"/>
      <c r="Z272" s="36"/>
      <c r="AA272" s="36"/>
      <c r="AB272" s="36"/>
      <c r="AC272" s="36"/>
      <c r="AD272" s="36"/>
      <c r="AE272" s="36"/>
      <c r="AF272" s="36"/>
      <c r="AG272" s="36"/>
      <c r="AH272" s="36"/>
      <c r="AI272" s="36"/>
      <c r="AJ272" s="36"/>
    </row>
    <row r="273" spans="1:36" ht="12.75">
      <c r="A273" s="36"/>
      <c r="B273" s="36"/>
      <c r="C273" s="36"/>
      <c r="D273" s="36"/>
      <c r="E273" s="36"/>
      <c r="F273" s="36"/>
      <c r="G273" s="36"/>
      <c r="H273" s="36"/>
      <c r="I273" s="36"/>
      <c r="J273" s="36"/>
      <c r="K273" s="36"/>
      <c r="L273" s="36"/>
      <c r="M273" s="36"/>
      <c r="N273" s="36"/>
      <c r="O273" s="36"/>
      <c r="P273" s="36"/>
      <c r="Q273" s="36"/>
      <c r="R273" s="36"/>
      <c r="S273" s="36"/>
      <c r="T273" s="36"/>
      <c r="U273" s="36"/>
      <c r="V273" s="36"/>
      <c r="W273" s="36"/>
      <c r="X273" s="36"/>
      <c r="Y273" s="36"/>
      <c r="Z273" s="36"/>
      <c r="AA273" s="36"/>
      <c r="AB273" s="36"/>
      <c r="AC273" s="36"/>
      <c r="AD273" s="36"/>
      <c r="AE273" s="36"/>
      <c r="AF273" s="36"/>
      <c r="AG273" s="36"/>
      <c r="AH273" s="36"/>
      <c r="AI273" s="36"/>
      <c r="AJ273" s="36"/>
    </row>
    <row r="274" spans="1:36" ht="12.75">
      <c r="A274" s="36"/>
      <c r="B274" s="36"/>
      <c r="C274" s="36"/>
      <c r="D274" s="36"/>
      <c r="E274" s="36"/>
      <c r="F274" s="36"/>
      <c r="G274" s="36"/>
      <c r="H274" s="36"/>
      <c r="I274" s="36"/>
      <c r="J274" s="36"/>
      <c r="K274" s="36"/>
      <c r="L274" s="36"/>
      <c r="M274" s="36"/>
      <c r="N274" s="36"/>
      <c r="O274" s="36"/>
      <c r="P274" s="36"/>
      <c r="Q274" s="36"/>
      <c r="R274" s="36"/>
      <c r="S274" s="36"/>
      <c r="T274" s="36"/>
      <c r="U274" s="36"/>
      <c r="V274" s="36"/>
      <c r="W274" s="36"/>
      <c r="X274" s="36"/>
      <c r="Y274" s="36"/>
      <c r="Z274" s="36"/>
      <c r="AA274" s="36"/>
      <c r="AB274" s="36"/>
      <c r="AC274" s="36"/>
      <c r="AD274" s="36"/>
      <c r="AE274" s="36"/>
      <c r="AF274" s="36"/>
      <c r="AG274" s="36"/>
      <c r="AH274" s="36"/>
      <c r="AI274" s="36"/>
      <c r="AJ274" s="36"/>
    </row>
    <row r="275" spans="1:36" ht="12.75">
      <c r="A275" s="36"/>
      <c r="B275" s="36"/>
      <c r="C275" s="36"/>
      <c r="D275" s="36"/>
      <c r="E275" s="36"/>
      <c r="F275" s="36"/>
      <c r="G275" s="36"/>
      <c r="H275" s="36"/>
      <c r="I275" s="36"/>
      <c r="J275" s="36"/>
      <c r="K275" s="36"/>
      <c r="L275" s="36"/>
      <c r="M275" s="36"/>
      <c r="N275" s="36"/>
      <c r="O275" s="36"/>
      <c r="P275" s="36"/>
      <c r="Q275" s="36"/>
      <c r="R275" s="36"/>
      <c r="S275" s="36"/>
      <c r="T275" s="36"/>
      <c r="U275" s="36"/>
      <c r="V275" s="36"/>
      <c r="W275" s="36"/>
      <c r="X275" s="36"/>
      <c r="Y275" s="36"/>
      <c r="Z275" s="36"/>
      <c r="AA275" s="36"/>
      <c r="AB275" s="36"/>
      <c r="AC275" s="36"/>
      <c r="AD275" s="36"/>
      <c r="AE275" s="36"/>
      <c r="AF275" s="36"/>
      <c r="AG275" s="36"/>
      <c r="AH275" s="36"/>
      <c r="AI275" s="36"/>
      <c r="AJ275" s="36"/>
    </row>
    <row r="276" spans="1:36" ht="12.75">
      <c r="A276" s="36"/>
      <c r="B276" s="36"/>
      <c r="C276" s="36"/>
      <c r="D276" s="36"/>
      <c r="E276" s="36"/>
      <c r="F276" s="36"/>
      <c r="G276" s="36"/>
      <c r="H276" s="36"/>
      <c r="I276" s="36"/>
      <c r="J276" s="36"/>
      <c r="K276" s="36"/>
      <c r="L276" s="36"/>
      <c r="M276" s="36"/>
      <c r="N276" s="36"/>
      <c r="O276" s="36"/>
      <c r="P276" s="36"/>
      <c r="Q276" s="36"/>
      <c r="R276" s="36"/>
      <c r="S276" s="36"/>
      <c r="T276" s="36"/>
      <c r="U276" s="36"/>
      <c r="V276" s="36"/>
      <c r="W276" s="36"/>
      <c r="X276" s="36"/>
      <c r="Y276" s="36"/>
      <c r="Z276" s="36"/>
      <c r="AA276" s="36"/>
      <c r="AB276" s="36"/>
      <c r="AC276" s="36"/>
      <c r="AD276" s="36"/>
      <c r="AE276" s="36"/>
      <c r="AF276" s="36"/>
      <c r="AG276" s="36"/>
      <c r="AH276" s="36"/>
      <c r="AI276" s="36"/>
      <c r="AJ276" s="36"/>
    </row>
    <row r="277" spans="1:36" ht="12.75">
      <c r="A277" s="36"/>
      <c r="B277" s="36"/>
      <c r="C277" s="36"/>
      <c r="D277" s="36"/>
      <c r="E277" s="36"/>
      <c r="F277" s="36"/>
      <c r="G277" s="36"/>
      <c r="H277" s="36"/>
      <c r="I277" s="36"/>
      <c r="J277" s="36"/>
      <c r="K277" s="36"/>
      <c r="L277" s="36"/>
      <c r="M277" s="36"/>
      <c r="N277" s="36"/>
      <c r="O277" s="36"/>
      <c r="P277" s="36"/>
      <c r="Q277" s="36"/>
      <c r="R277" s="36"/>
      <c r="S277" s="36"/>
      <c r="T277" s="36"/>
      <c r="U277" s="36"/>
      <c r="V277" s="36"/>
      <c r="W277" s="36"/>
      <c r="X277" s="36"/>
      <c r="Y277" s="36"/>
      <c r="Z277" s="36"/>
      <c r="AA277" s="36"/>
      <c r="AB277" s="36"/>
      <c r="AC277" s="36"/>
      <c r="AD277" s="36"/>
      <c r="AE277" s="36"/>
      <c r="AF277" s="36"/>
      <c r="AG277" s="36"/>
      <c r="AH277" s="36"/>
      <c r="AI277" s="36"/>
      <c r="AJ277" s="36"/>
    </row>
    <row r="278" spans="1:36" ht="12.75">
      <c r="A278" s="36"/>
      <c r="B278" s="36"/>
      <c r="C278" s="36"/>
      <c r="D278" s="36"/>
      <c r="E278" s="36"/>
      <c r="F278" s="36"/>
      <c r="G278" s="36"/>
      <c r="H278" s="36"/>
      <c r="I278" s="36"/>
      <c r="J278" s="36"/>
      <c r="K278" s="36"/>
      <c r="L278" s="36"/>
      <c r="M278" s="36"/>
      <c r="N278" s="36"/>
      <c r="O278" s="36"/>
      <c r="P278" s="36"/>
      <c r="Q278" s="36"/>
      <c r="R278" s="36"/>
      <c r="S278" s="36"/>
      <c r="T278" s="36"/>
      <c r="U278" s="36"/>
      <c r="V278" s="36"/>
      <c r="W278" s="36"/>
      <c r="X278" s="36"/>
      <c r="Y278" s="36"/>
      <c r="Z278" s="36"/>
      <c r="AA278" s="36"/>
      <c r="AB278" s="36"/>
      <c r="AC278" s="36"/>
      <c r="AD278" s="36"/>
      <c r="AE278" s="36"/>
      <c r="AF278" s="36"/>
      <c r="AG278" s="36"/>
      <c r="AH278" s="36"/>
      <c r="AI278" s="36"/>
      <c r="AJ278" s="36"/>
    </row>
    <row r="279" spans="1:36" ht="12.75">
      <c r="A279" s="36"/>
      <c r="B279" s="36"/>
      <c r="C279" s="36"/>
      <c r="D279" s="36"/>
      <c r="E279" s="36"/>
      <c r="F279" s="36"/>
      <c r="G279" s="36"/>
      <c r="H279" s="36"/>
      <c r="I279" s="36"/>
      <c r="J279" s="36"/>
      <c r="K279" s="36"/>
      <c r="L279" s="36"/>
      <c r="M279" s="36"/>
      <c r="N279" s="36"/>
      <c r="O279" s="36"/>
      <c r="P279" s="36"/>
      <c r="Q279" s="36"/>
      <c r="R279" s="36"/>
      <c r="S279" s="36"/>
      <c r="T279" s="36"/>
      <c r="U279" s="36"/>
      <c r="V279" s="36"/>
      <c r="W279" s="36"/>
      <c r="X279" s="36"/>
      <c r="Y279" s="36"/>
      <c r="Z279" s="36"/>
      <c r="AA279" s="36"/>
      <c r="AB279" s="36"/>
      <c r="AC279" s="36"/>
      <c r="AD279" s="36"/>
      <c r="AE279" s="36"/>
      <c r="AF279" s="36"/>
      <c r="AG279" s="36"/>
      <c r="AH279" s="36"/>
      <c r="AI279" s="36"/>
      <c r="AJ279" s="36"/>
    </row>
    <row r="280" spans="1:36" ht="12.75">
      <c r="A280" s="36"/>
      <c r="B280" s="36"/>
      <c r="C280" s="36"/>
      <c r="D280" s="36"/>
      <c r="E280" s="36"/>
      <c r="F280" s="36"/>
      <c r="G280" s="36"/>
      <c r="H280" s="36"/>
      <c r="I280" s="36"/>
      <c r="J280" s="36"/>
      <c r="K280" s="36"/>
      <c r="L280" s="36"/>
      <c r="M280" s="36"/>
      <c r="N280" s="36"/>
      <c r="O280" s="36"/>
      <c r="P280" s="36"/>
      <c r="Q280" s="36"/>
      <c r="R280" s="36"/>
      <c r="S280" s="36"/>
      <c r="T280" s="36"/>
      <c r="U280" s="36"/>
      <c r="V280" s="36"/>
      <c r="W280" s="36"/>
      <c r="X280" s="36"/>
      <c r="Y280" s="36"/>
      <c r="Z280" s="36"/>
      <c r="AA280" s="36"/>
      <c r="AB280" s="36"/>
      <c r="AC280" s="36"/>
      <c r="AD280" s="36"/>
      <c r="AE280" s="36"/>
      <c r="AF280" s="36"/>
      <c r="AG280" s="36"/>
      <c r="AH280" s="36"/>
      <c r="AI280" s="36"/>
      <c r="AJ280" s="36"/>
    </row>
    <row r="281" spans="1:36" ht="12.75">
      <c r="A281" s="36"/>
      <c r="B281" s="36"/>
      <c r="C281" s="36"/>
      <c r="D281" s="36"/>
      <c r="E281" s="36"/>
      <c r="F281" s="36"/>
      <c r="G281" s="36"/>
      <c r="H281" s="36"/>
      <c r="I281" s="36"/>
      <c r="J281" s="36"/>
      <c r="K281" s="36"/>
      <c r="L281" s="36"/>
      <c r="M281" s="36"/>
      <c r="N281" s="36"/>
      <c r="O281" s="36"/>
      <c r="P281" s="36"/>
      <c r="Q281" s="36"/>
      <c r="R281" s="36"/>
      <c r="S281" s="36"/>
      <c r="T281" s="36"/>
      <c r="U281" s="36"/>
      <c r="V281" s="36"/>
      <c r="W281" s="36"/>
      <c r="X281" s="36"/>
      <c r="Y281" s="36"/>
      <c r="Z281" s="36"/>
      <c r="AA281" s="36"/>
      <c r="AB281" s="36"/>
      <c r="AC281" s="36"/>
      <c r="AD281" s="36"/>
      <c r="AE281" s="36"/>
      <c r="AF281" s="36"/>
      <c r="AG281" s="36"/>
      <c r="AH281" s="36"/>
      <c r="AI281" s="36"/>
      <c r="AJ281" s="36"/>
    </row>
    <row r="282" spans="1:36" ht="12.75">
      <c r="A282" s="36"/>
      <c r="B282" s="36"/>
      <c r="C282" s="36"/>
      <c r="D282" s="36"/>
      <c r="E282" s="36"/>
      <c r="F282" s="36"/>
      <c r="G282" s="36"/>
      <c r="H282" s="36"/>
      <c r="I282" s="36"/>
      <c r="J282" s="36"/>
      <c r="K282" s="36"/>
      <c r="L282" s="36"/>
      <c r="M282" s="36"/>
      <c r="N282" s="36"/>
      <c r="O282" s="36"/>
      <c r="P282" s="36"/>
      <c r="Q282" s="36"/>
      <c r="R282" s="36"/>
      <c r="S282" s="36"/>
      <c r="T282" s="36"/>
      <c r="U282" s="36"/>
      <c r="V282" s="36"/>
      <c r="W282" s="36"/>
      <c r="X282" s="36"/>
      <c r="Y282" s="36"/>
      <c r="Z282" s="36"/>
      <c r="AA282" s="36"/>
      <c r="AB282" s="36"/>
      <c r="AC282" s="36"/>
      <c r="AD282" s="36"/>
      <c r="AE282" s="36"/>
      <c r="AF282" s="36"/>
      <c r="AG282" s="36"/>
      <c r="AH282" s="36"/>
      <c r="AI282" s="36"/>
      <c r="AJ282" s="36"/>
    </row>
    <row r="283" spans="1:36" ht="12.75">
      <c r="A283" s="36"/>
      <c r="B283" s="36"/>
      <c r="C283" s="36"/>
      <c r="D283" s="36"/>
      <c r="E283" s="36"/>
      <c r="F283" s="36"/>
      <c r="G283" s="36"/>
      <c r="H283" s="36"/>
      <c r="I283" s="36"/>
      <c r="J283" s="36"/>
      <c r="K283" s="36"/>
      <c r="L283" s="36"/>
      <c r="M283" s="36"/>
      <c r="N283" s="36"/>
      <c r="O283" s="36"/>
      <c r="P283" s="36"/>
      <c r="Q283" s="36"/>
      <c r="R283" s="36"/>
      <c r="S283" s="36"/>
      <c r="T283" s="36"/>
      <c r="U283" s="36"/>
      <c r="V283" s="36"/>
      <c r="W283" s="36"/>
      <c r="X283" s="36"/>
      <c r="Y283" s="36"/>
      <c r="Z283" s="36"/>
      <c r="AA283" s="36"/>
      <c r="AB283" s="36"/>
      <c r="AC283" s="36"/>
      <c r="AD283" s="36"/>
      <c r="AE283" s="36"/>
      <c r="AF283" s="36"/>
      <c r="AG283" s="36"/>
      <c r="AH283" s="36"/>
      <c r="AI283" s="36"/>
      <c r="AJ283" s="36"/>
    </row>
    <row r="284" spans="1:36" ht="12.75">
      <c r="A284" s="36"/>
      <c r="B284" s="36"/>
      <c r="C284" s="36"/>
      <c r="D284" s="36"/>
      <c r="E284" s="36"/>
      <c r="F284" s="36"/>
      <c r="G284" s="36"/>
      <c r="H284" s="36"/>
      <c r="I284" s="36"/>
      <c r="J284" s="36"/>
      <c r="K284" s="36"/>
      <c r="L284" s="36"/>
      <c r="M284" s="36"/>
      <c r="N284" s="36"/>
      <c r="O284" s="36"/>
      <c r="P284" s="36"/>
      <c r="Q284" s="36"/>
      <c r="R284" s="36"/>
      <c r="S284" s="36"/>
      <c r="T284" s="36"/>
      <c r="U284" s="36"/>
      <c r="V284" s="36"/>
      <c r="W284" s="36"/>
      <c r="X284" s="36"/>
      <c r="Y284" s="36"/>
      <c r="Z284" s="36"/>
      <c r="AA284" s="36"/>
      <c r="AB284" s="36"/>
      <c r="AC284" s="36"/>
      <c r="AD284" s="36"/>
      <c r="AE284" s="36"/>
      <c r="AF284" s="36"/>
      <c r="AG284" s="36"/>
      <c r="AH284" s="36"/>
      <c r="AI284" s="36"/>
      <c r="AJ284" s="36"/>
    </row>
    <row r="285" spans="1:36" ht="12.75">
      <c r="A285" s="36"/>
      <c r="B285" s="36"/>
      <c r="C285" s="36"/>
      <c r="D285" s="36"/>
      <c r="E285" s="36"/>
      <c r="F285" s="36"/>
      <c r="G285" s="36"/>
      <c r="H285" s="36"/>
      <c r="I285" s="36"/>
      <c r="J285" s="36"/>
      <c r="K285" s="36"/>
      <c r="L285" s="36"/>
      <c r="M285" s="36"/>
      <c r="N285" s="36"/>
      <c r="O285" s="36"/>
      <c r="P285" s="36"/>
      <c r="Q285" s="36"/>
      <c r="R285" s="36"/>
      <c r="S285" s="36"/>
      <c r="T285" s="36"/>
      <c r="U285" s="36"/>
      <c r="V285" s="36"/>
      <c r="W285" s="36"/>
      <c r="X285" s="36"/>
      <c r="Y285" s="36"/>
      <c r="Z285" s="36"/>
      <c r="AA285" s="36"/>
      <c r="AB285" s="36"/>
      <c r="AC285" s="36"/>
      <c r="AD285" s="36"/>
      <c r="AE285" s="36"/>
      <c r="AF285" s="36"/>
      <c r="AG285" s="36"/>
      <c r="AH285" s="36"/>
      <c r="AI285" s="36"/>
      <c r="AJ285" s="36"/>
    </row>
    <row r="286" spans="1:36" ht="12.75">
      <c r="A286" s="36"/>
      <c r="B286" s="36"/>
      <c r="C286" s="36"/>
      <c r="D286" s="36"/>
      <c r="E286" s="36"/>
      <c r="F286" s="36"/>
      <c r="G286" s="36"/>
      <c r="H286" s="36"/>
      <c r="I286" s="36"/>
      <c r="J286" s="36"/>
      <c r="K286" s="36"/>
      <c r="L286" s="36"/>
      <c r="M286" s="36"/>
      <c r="N286" s="36"/>
      <c r="O286" s="36"/>
      <c r="P286" s="36"/>
      <c r="Q286" s="36"/>
      <c r="R286" s="36"/>
      <c r="S286" s="36"/>
      <c r="T286" s="36"/>
      <c r="U286" s="36"/>
      <c r="V286" s="36"/>
      <c r="W286" s="36"/>
      <c r="X286" s="36"/>
      <c r="Y286" s="36"/>
      <c r="Z286" s="36"/>
      <c r="AA286" s="36"/>
      <c r="AB286" s="36"/>
      <c r="AC286" s="36"/>
      <c r="AD286" s="36"/>
      <c r="AE286" s="36"/>
      <c r="AF286" s="36"/>
      <c r="AG286" s="36"/>
      <c r="AH286" s="36"/>
      <c r="AI286" s="36"/>
      <c r="AJ286" s="36"/>
    </row>
    <row r="287" spans="1:36" ht="12.75">
      <c r="A287" s="36"/>
      <c r="B287" s="36"/>
      <c r="C287" s="36"/>
      <c r="D287" s="36"/>
      <c r="E287" s="36"/>
      <c r="F287" s="36"/>
      <c r="G287" s="36"/>
      <c r="H287" s="36"/>
      <c r="I287" s="36"/>
      <c r="J287" s="36"/>
      <c r="K287" s="36"/>
      <c r="L287" s="36"/>
      <c r="M287" s="36"/>
      <c r="N287" s="36"/>
      <c r="O287" s="36"/>
      <c r="P287" s="36"/>
      <c r="Q287" s="36"/>
      <c r="R287" s="36"/>
      <c r="S287" s="36"/>
      <c r="T287" s="36"/>
      <c r="U287" s="36"/>
      <c r="V287" s="36"/>
      <c r="W287" s="36"/>
      <c r="X287" s="36"/>
      <c r="Y287" s="36"/>
      <c r="Z287" s="36"/>
      <c r="AA287" s="36"/>
      <c r="AB287" s="36"/>
      <c r="AC287" s="36"/>
      <c r="AD287" s="36"/>
      <c r="AE287" s="36"/>
      <c r="AF287" s="36"/>
      <c r="AG287" s="36"/>
      <c r="AH287" s="36"/>
      <c r="AI287" s="36"/>
      <c r="AJ287" s="36"/>
    </row>
    <row r="288" spans="1:36" ht="12.75">
      <c r="A288" s="36"/>
      <c r="B288" s="36"/>
      <c r="C288" s="36"/>
      <c r="D288" s="36"/>
      <c r="E288" s="36"/>
      <c r="F288" s="36"/>
      <c r="G288" s="36"/>
      <c r="H288" s="36"/>
      <c r="I288" s="36"/>
      <c r="J288" s="36"/>
      <c r="K288" s="36"/>
      <c r="L288" s="36"/>
      <c r="M288" s="36"/>
      <c r="N288" s="36"/>
      <c r="O288" s="36"/>
      <c r="P288" s="36"/>
      <c r="Q288" s="36"/>
      <c r="R288" s="36"/>
      <c r="S288" s="36"/>
      <c r="T288" s="36"/>
      <c r="U288" s="36"/>
      <c r="V288" s="36"/>
      <c r="W288" s="36"/>
      <c r="X288" s="36"/>
      <c r="Y288" s="36"/>
      <c r="Z288" s="36"/>
      <c r="AA288" s="36"/>
      <c r="AB288" s="36"/>
      <c r="AC288" s="36"/>
      <c r="AD288" s="36"/>
      <c r="AE288" s="36"/>
      <c r="AF288" s="36"/>
      <c r="AG288" s="36"/>
      <c r="AH288" s="36"/>
      <c r="AI288" s="36"/>
      <c r="AJ288" s="36"/>
    </row>
    <row r="289" spans="1:36" ht="12.75">
      <c r="A289" s="36"/>
      <c r="B289" s="36"/>
      <c r="C289" s="36"/>
      <c r="D289" s="36"/>
      <c r="E289" s="36"/>
      <c r="F289" s="36"/>
      <c r="G289" s="36"/>
      <c r="H289" s="36"/>
      <c r="I289" s="36"/>
      <c r="J289" s="36"/>
      <c r="K289" s="36"/>
      <c r="L289" s="36"/>
      <c r="M289" s="36"/>
      <c r="N289" s="36"/>
      <c r="O289" s="36"/>
      <c r="P289" s="36"/>
      <c r="Q289" s="36"/>
      <c r="R289" s="36"/>
      <c r="S289" s="36"/>
      <c r="T289" s="36"/>
      <c r="U289" s="36"/>
      <c r="V289" s="36"/>
      <c r="W289" s="36"/>
      <c r="X289" s="36"/>
      <c r="Y289" s="36"/>
      <c r="Z289" s="36"/>
      <c r="AA289" s="36"/>
      <c r="AB289" s="36"/>
      <c r="AC289" s="36"/>
      <c r="AD289" s="36"/>
      <c r="AE289" s="36"/>
      <c r="AF289" s="36"/>
      <c r="AG289" s="36"/>
      <c r="AH289" s="36"/>
      <c r="AI289" s="36"/>
      <c r="AJ289" s="36"/>
    </row>
    <row r="290" spans="1:36" ht="12.75">
      <c r="A290" s="36"/>
      <c r="B290" s="36"/>
      <c r="C290" s="36"/>
      <c r="D290" s="36"/>
      <c r="E290" s="36"/>
      <c r="F290" s="36"/>
      <c r="G290" s="36"/>
      <c r="H290" s="36"/>
      <c r="I290" s="36"/>
      <c r="J290" s="36"/>
      <c r="K290" s="36"/>
      <c r="L290" s="36"/>
      <c r="M290" s="36"/>
      <c r="N290" s="36"/>
      <c r="O290" s="36"/>
      <c r="P290" s="36"/>
      <c r="Q290" s="36"/>
      <c r="R290" s="36"/>
      <c r="S290" s="36"/>
      <c r="T290" s="36"/>
      <c r="U290" s="36"/>
      <c r="V290" s="36"/>
      <c r="W290" s="36"/>
      <c r="X290" s="36"/>
      <c r="Y290" s="36"/>
      <c r="Z290" s="36"/>
      <c r="AA290" s="36"/>
      <c r="AB290" s="36"/>
      <c r="AC290" s="36"/>
      <c r="AD290" s="36"/>
      <c r="AE290" s="36"/>
      <c r="AF290" s="36"/>
      <c r="AG290" s="36"/>
      <c r="AH290" s="36"/>
      <c r="AI290" s="36"/>
      <c r="AJ290" s="36"/>
    </row>
    <row r="291" spans="1:36" ht="12.75">
      <c r="A291" s="36"/>
      <c r="B291" s="36"/>
      <c r="C291" s="36"/>
      <c r="D291" s="36"/>
      <c r="E291" s="36"/>
      <c r="F291" s="36"/>
      <c r="G291" s="36"/>
      <c r="H291" s="36"/>
      <c r="I291" s="36"/>
      <c r="J291" s="36"/>
      <c r="K291" s="36"/>
      <c r="L291" s="36"/>
      <c r="M291" s="36"/>
      <c r="N291" s="36"/>
      <c r="O291" s="36"/>
      <c r="P291" s="36"/>
      <c r="Q291" s="36"/>
      <c r="R291" s="36"/>
      <c r="S291" s="36"/>
      <c r="T291" s="36"/>
      <c r="U291" s="36"/>
      <c r="V291" s="36"/>
      <c r="W291" s="36"/>
      <c r="X291" s="36"/>
      <c r="Y291" s="36"/>
      <c r="Z291" s="36"/>
      <c r="AA291" s="36"/>
      <c r="AB291" s="36"/>
      <c r="AC291" s="36"/>
      <c r="AD291" s="36"/>
      <c r="AE291" s="36"/>
      <c r="AF291" s="36"/>
      <c r="AG291" s="36"/>
      <c r="AH291" s="36"/>
      <c r="AI291" s="36"/>
      <c r="AJ291" s="36"/>
    </row>
    <row r="292" spans="1:36" ht="12.75">
      <c r="A292" s="36"/>
      <c r="B292" s="36"/>
      <c r="C292" s="36"/>
      <c r="D292" s="36"/>
      <c r="E292" s="36"/>
      <c r="F292" s="36"/>
      <c r="G292" s="36"/>
      <c r="H292" s="36"/>
      <c r="I292" s="36"/>
      <c r="J292" s="36"/>
      <c r="K292" s="36"/>
      <c r="L292" s="36"/>
      <c r="M292" s="36"/>
      <c r="N292" s="36"/>
      <c r="O292" s="36"/>
      <c r="P292" s="36"/>
      <c r="Q292" s="36"/>
      <c r="R292" s="36"/>
      <c r="S292" s="36"/>
      <c r="T292" s="36"/>
      <c r="U292" s="36"/>
      <c r="V292" s="36"/>
      <c r="W292" s="36"/>
      <c r="X292" s="36"/>
      <c r="Y292" s="36"/>
      <c r="Z292" s="36"/>
      <c r="AA292" s="36"/>
      <c r="AB292" s="36"/>
      <c r="AC292" s="36"/>
      <c r="AD292" s="36"/>
      <c r="AE292" s="36"/>
      <c r="AF292" s="36"/>
      <c r="AG292" s="36"/>
      <c r="AH292" s="36"/>
      <c r="AI292" s="36"/>
      <c r="AJ292" s="36"/>
    </row>
    <row r="293" spans="1:36" ht="12.75">
      <c r="A293" s="36"/>
      <c r="B293" s="36"/>
      <c r="C293" s="36"/>
      <c r="D293" s="36"/>
      <c r="E293" s="36"/>
      <c r="F293" s="36"/>
      <c r="G293" s="36"/>
      <c r="H293" s="36"/>
      <c r="I293" s="36"/>
      <c r="J293" s="36"/>
      <c r="K293" s="36"/>
      <c r="L293" s="36"/>
      <c r="M293" s="36"/>
      <c r="N293" s="36"/>
      <c r="O293" s="36"/>
      <c r="P293" s="36"/>
      <c r="Q293" s="36"/>
      <c r="R293" s="36"/>
      <c r="S293" s="36"/>
      <c r="T293" s="36"/>
      <c r="U293" s="36"/>
      <c r="V293" s="36"/>
      <c r="W293" s="36"/>
      <c r="X293" s="36"/>
      <c r="Y293" s="36"/>
      <c r="Z293" s="36"/>
      <c r="AA293" s="36"/>
      <c r="AB293" s="36"/>
      <c r="AC293" s="36"/>
      <c r="AD293" s="36"/>
      <c r="AE293" s="36"/>
      <c r="AF293" s="36"/>
      <c r="AG293" s="36"/>
      <c r="AH293" s="36"/>
      <c r="AI293" s="36"/>
      <c r="AJ293" s="36"/>
    </row>
    <row r="294" spans="1:36" ht="12.75">
      <c r="A294" s="36"/>
      <c r="B294" s="36"/>
      <c r="C294" s="36"/>
      <c r="D294" s="36"/>
      <c r="E294" s="36"/>
      <c r="F294" s="36"/>
      <c r="G294" s="36"/>
      <c r="H294" s="36"/>
      <c r="I294" s="36"/>
      <c r="J294" s="36"/>
      <c r="K294" s="36"/>
      <c r="L294" s="36"/>
      <c r="M294" s="36"/>
      <c r="N294" s="36"/>
      <c r="O294" s="36"/>
      <c r="P294" s="36"/>
      <c r="Q294" s="36"/>
      <c r="R294" s="36"/>
      <c r="S294" s="36"/>
      <c r="T294" s="36"/>
      <c r="U294" s="36"/>
      <c r="V294" s="36"/>
      <c r="W294" s="36"/>
      <c r="X294" s="36"/>
      <c r="Y294" s="36"/>
      <c r="Z294" s="36"/>
      <c r="AA294" s="36"/>
      <c r="AB294" s="36"/>
      <c r="AC294" s="36"/>
      <c r="AD294" s="36"/>
      <c r="AE294" s="36"/>
      <c r="AF294" s="36"/>
      <c r="AG294" s="36"/>
      <c r="AH294" s="36"/>
      <c r="AI294" s="36"/>
      <c r="AJ294" s="36"/>
    </row>
    <row r="295" spans="1:36" ht="12.75">
      <c r="A295" s="36"/>
      <c r="B295" s="36"/>
      <c r="C295" s="36"/>
      <c r="D295" s="36"/>
      <c r="E295" s="36"/>
      <c r="F295" s="36"/>
      <c r="G295" s="36"/>
      <c r="H295" s="36"/>
      <c r="I295" s="36"/>
      <c r="J295" s="36"/>
      <c r="K295" s="36"/>
      <c r="L295" s="36"/>
      <c r="M295" s="36"/>
      <c r="N295" s="36"/>
      <c r="O295" s="36"/>
      <c r="P295" s="36"/>
      <c r="Q295" s="36"/>
      <c r="R295" s="36"/>
      <c r="S295" s="36"/>
      <c r="T295" s="36"/>
      <c r="U295" s="36"/>
      <c r="V295" s="36"/>
      <c r="W295" s="36"/>
      <c r="X295" s="36"/>
      <c r="Y295" s="36"/>
      <c r="Z295" s="36"/>
      <c r="AA295" s="36"/>
      <c r="AB295" s="36"/>
      <c r="AC295" s="36"/>
      <c r="AD295" s="36"/>
      <c r="AE295" s="36"/>
      <c r="AF295" s="36"/>
      <c r="AG295" s="36"/>
      <c r="AH295" s="36"/>
      <c r="AI295" s="36"/>
      <c r="AJ295" s="36"/>
    </row>
    <row r="296" spans="1:36" ht="12.75">
      <c r="A296" s="36"/>
      <c r="B296" s="36"/>
      <c r="C296" s="36"/>
      <c r="D296" s="36"/>
      <c r="E296" s="36"/>
      <c r="F296" s="36"/>
      <c r="G296" s="36"/>
      <c r="H296" s="36"/>
      <c r="I296" s="36"/>
      <c r="J296" s="36"/>
      <c r="K296" s="36"/>
      <c r="L296" s="36"/>
      <c r="M296" s="36"/>
      <c r="N296" s="36"/>
      <c r="O296" s="36"/>
      <c r="P296" s="36"/>
      <c r="Q296" s="36"/>
      <c r="R296" s="36"/>
      <c r="S296" s="36"/>
      <c r="T296" s="36"/>
      <c r="U296" s="36"/>
      <c r="V296" s="36"/>
      <c r="W296" s="36"/>
      <c r="X296" s="36"/>
      <c r="Y296" s="36"/>
      <c r="Z296" s="36"/>
      <c r="AA296" s="36"/>
      <c r="AB296" s="36"/>
      <c r="AC296" s="36"/>
      <c r="AD296" s="36"/>
      <c r="AE296" s="36"/>
      <c r="AF296" s="36"/>
      <c r="AG296" s="36"/>
      <c r="AH296" s="36"/>
      <c r="AI296" s="36"/>
      <c r="AJ296" s="36"/>
    </row>
    <row r="297" spans="1:36" ht="12.75">
      <c r="A297" s="36"/>
      <c r="B297" s="36"/>
      <c r="C297" s="36"/>
      <c r="D297" s="36"/>
      <c r="E297" s="36"/>
      <c r="F297" s="36"/>
      <c r="G297" s="36"/>
      <c r="H297" s="36"/>
      <c r="I297" s="36"/>
      <c r="J297" s="36"/>
      <c r="K297" s="36"/>
      <c r="L297" s="36"/>
      <c r="M297" s="36"/>
      <c r="N297" s="36"/>
      <c r="O297" s="36"/>
      <c r="P297" s="36"/>
      <c r="Q297" s="36"/>
      <c r="R297" s="36"/>
      <c r="S297" s="36"/>
      <c r="T297" s="36"/>
      <c r="U297" s="36"/>
      <c r="V297" s="36"/>
      <c r="W297" s="36"/>
      <c r="X297" s="36"/>
      <c r="Y297" s="36"/>
      <c r="Z297" s="36"/>
      <c r="AA297" s="36"/>
      <c r="AB297" s="36"/>
      <c r="AC297" s="36"/>
      <c r="AD297" s="36"/>
      <c r="AE297" s="36"/>
      <c r="AF297" s="36"/>
      <c r="AG297" s="36"/>
      <c r="AH297" s="36"/>
      <c r="AI297" s="36"/>
      <c r="AJ297" s="36"/>
    </row>
    <row r="298" spans="1:36" ht="12.75">
      <c r="A298" s="36"/>
      <c r="B298" s="36"/>
      <c r="C298" s="36"/>
      <c r="D298" s="36"/>
      <c r="E298" s="36"/>
      <c r="F298" s="36"/>
      <c r="G298" s="36"/>
      <c r="H298" s="36"/>
      <c r="I298" s="36"/>
      <c r="J298" s="36"/>
      <c r="K298" s="36"/>
      <c r="L298" s="36"/>
      <c r="M298" s="36"/>
      <c r="N298" s="36"/>
      <c r="O298" s="36"/>
      <c r="P298" s="36"/>
      <c r="Q298" s="36"/>
      <c r="R298" s="36"/>
      <c r="S298" s="36"/>
      <c r="T298" s="36"/>
      <c r="U298" s="36"/>
      <c r="V298" s="36"/>
      <c r="W298" s="36"/>
      <c r="X298" s="36"/>
      <c r="Y298" s="36"/>
      <c r="Z298" s="36"/>
      <c r="AA298" s="36"/>
      <c r="AB298" s="36"/>
      <c r="AC298" s="36"/>
      <c r="AD298" s="36"/>
      <c r="AE298" s="36"/>
      <c r="AF298" s="36"/>
      <c r="AG298" s="36"/>
      <c r="AH298" s="36"/>
      <c r="AI298" s="36"/>
      <c r="AJ298" s="36"/>
    </row>
    <row r="299" spans="1:36" ht="12.75">
      <c r="A299" s="36"/>
      <c r="B299" s="36"/>
      <c r="C299" s="36"/>
      <c r="D299" s="36"/>
      <c r="E299" s="36"/>
      <c r="F299" s="36"/>
      <c r="G299" s="36"/>
      <c r="H299" s="36"/>
      <c r="I299" s="36"/>
      <c r="J299" s="36"/>
      <c r="K299" s="36"/>
      <c r="L299" s="36"/>
      <c r="M299" s="36"/>
      <c r="N299" s="36"/>
      <c r="O299" s="36"/>
      <c r="P299" s="36"/>
      <c r="Q299" s="36"/>
      <c r="R299" s="36"/>
      <c r="S299" s="36"/>
      <c r="T299" s="36"/>
      <c r="U299" s="36"/>
      <c r="V299" s="36"/>
      <c r="W299" s="36"/>
      <c r="X299" s="36"/>
      <c r="Y299" s="36"/>
      <c r="Z299" s="36"/>
      <c r="AA299" s="36"/>
      <c r="AB299" s="36"/>
      <c r="AC299" s="36"/>
      <c r="AD299" s="36"/>
      <c r="AE299" s="36"/>
      <c r="AF299" s="36"/>
      <c r="AG299" s="36"/>
      <c r="AH299" s="36"/>
      <c r="AI299" s="36"/>
      <c r="AJ299" s="36"/>
    </row>
    <row r="300" spans="1:36" ht="12.75">
      <c r="A300" s="36"/>
      <c r="B300" s="36"/>
      <c r="C300" s="36"/>
      <c r="D300" s="36"/>
      <c r="E300" s="36"/>
      <c r="F300" s="36"/>
      <c r="G300" s="36"/>
      <c r="H300" s="36"/>
      <c r="I300" s="36"/>
      <c r="J300" s="36"/>
      <c r="K300" s="36"/>
      <c r="L300" s="36"/>
      <c r="M300" s="36"/>
      <c r="N300" s="36"/>
      <c r="O300" s="36"/>
      <c r="P300" s="36"/>
      <c r="Q300" s="36"/>
      <c r="R300" s="36"/>
      <c r="S300" s="36"/>
      <c r="T300" s="36"/>
      <c r="U300" s="36"/>
      <c r="V300" s="36"/>
      <c r="W300" s="36"/>
      <c r="X300" s="36"/>
      <c r="Y300" s="36"/>
      <c r="Z300" s="36"/>
      <c r="AA300" s="36"/>
      <c r="AB300" s="36"/>
      <c r="AC300" s="36"/>
      <c r="AD300" s="36"/>
      <c r="AE300" s="36"/>
      <c r="AF300" s="36"/>
      <c r="AG300" s="36"/>
      <c r="AH300" s="36"/>
      <c r="AI300" s="36"/>
      <c r="AJ300" s="36"/>
    </row>
    <row r="301" spans="1:36" ht="12.75">
      <c r="A301" s="36"/>
      <c r="B301" s="36"/>
      <c r="C301" s="36"/>
      <c r="D301" s="36"/>
      <c r="E301" s="36"/>
      <c r="F301" s="36"/>
      <c r="G301" s="36"/>
      <c r="H301" s="36"/>
      <c r="I301" s="36"/>
      <c r="J301" s="36"/>
      <c r="K301" s="36"/>
      <c r="L301" s="36"/>
      <c r="M301" s="36"/>
      <c r="N301" s="36"/>
      <c r="O301" s="36"/>
      <c r="P301" s="36"/>
      <c r="Q301" s="36"/>
      <c r="R301" s="36"/>
      <c r="S301" s="36"/>
      <c r="T301" s="36"/>
      <c r="U301" s="36"/>
      <c r="V301" s="36"/>
      <c r="W301" s="36"/>
      <c r="X301" s="36"/>
      <c r="Y301" s="36"/>
      <c r="Z301" s="36"/>
      <c r="AA301" s="36"/>
      <c r="AB301" s="36"/>
      <c r="AC301" s="36"/>
      <c r="AD301" s="36"/>
      <c r="AE301" s="36"/>
      <c r="AF301" s="36"/>
      <c r="AG301" s="36"/>
      <c r="AH301" s="36"/>
      <c r="AI301" s="36"/>
      <c r="AJ301" s="36"/>
    </row>
    <row r="302" spans="1:36" ht="12.75">
      <c r="A302" s="36"/>
      <c r="B302" s="36"/>
      <c r="C302" s="36"/>
      <c r="D302" s="36"/>
      <c r="E302" s="36"/>
      <c r="F302" s="36"/>
      <c r="G302" s="36"/>
      <c r="H302" s="36"/>
      <c r="I302" s="36"/>
      <c r="J302" s="36"/>
      <c r="K302" s="36"/>
      <c r="L302" s="36"/>
      <c r="M302" s="36"/>
      <c r="N302" s="36"/>
      <c r="O302" s="36"/>
      <c r="P302" s="36"/>
      <c r="Q302" s="36"/>
      <c r="R302" s="36"/>
      <c r="S302" s="36"/>
      <c r="T302" s="36"/>
      <c r="U302" s="36"/>
      <c r="V302" s="36"/>
      <c r="W302" s="36"/>
      <c r="X302" s="36"/>
      <c r="Y302" s="36"/>
      <c r="Z302" s="36"/>
      <c r="AA302" s="36"/>
      <c r="AB302" s="36"/>
      <c r="AC302" s="36"/>
      <c r="AD302" s="36"/>
      <c r="AE302" s="36"/>
      <c r="AF302" s="36"/>
      <c r="AG302" s="36"/>
      <c r="AH302" s="36"/>
      <c r="AI302" s="36"/>
      <c r="AJ302" s="36"/>
    </row>
    <row r="303" spans="1:36" ht="12.75">
      <c r="A303" s="36"/>
      <c r="B303" s="36"/>
      <c r="C303" s="36"/>
      <c r="D303" s="36"/>
      <c r="E303" s="36"/>
      <c r="F303" s="36"/>
      <c r="G303" s="36"/>
      <c r="H303" s="36"/>
      <c r="I303" s="36"/>
      <c r="J303" s="36"/>
      <c r="K303" s="36"/>
      <c r="L303" s="36"/>
      <c r="M303" s="36"/>
      <c r="N303" s="36"/>
      <c r="O303" s="36"/>
      <c r="P303" s="36"/>
      <c r="Q303" s="36"/>
      <c r="R303" s="36"/>
      <c r="S303" s="36"/>
      <c r="T303" s="36"/>
      <c r="U303" s="36"/>
      <c r="V303" s="36"/>
      <c r="W303" s="36"/>
      <c r="X303" s="36"/>
      <c r="Y303" s="36"/>
      <c r="Z303" s="36"/>
      <c r="AA303" s="36"/>
      <c r="AB303" s="36"/>
      <c r="AC303" s="36"/>
      <c r="AD303" s="36"/>
      <c r="AE303" s="36"/>
      <c r="AF303" s="36"/>
      <c r="AG303" s="36"/>
      <c r="AH303" s="36"/>
      <c r="AI303" s="36"/>
      <c r="AJ303" s="36"/>
    </row>
    <row r="304" spans="1:36" ht="12.75">
      <c r="A304" s="36"/>
      <c r="B304" s="36"/>
      <c r="C304" s="36"/>
      <c r="D304" s="36"/>
      <c r="E304" s="36"/>
      <c r="F304" s="36"/>
      <c r="G304" s="36"/>
      <c r="H304" s="36"/>
      <c r="I304" s="36"/>
      <c r="J304" s="36"/>
      <c r="K304" s="36"/>
      <c r="L304" s="36"/>
      <c r="M304" s="36"/>
      <c r="N304" s="36"/>
      <c r="O304" s="36"/>
      <c r="P304" s="36"/>
      <c r="Q304" s="36"/>
      <c r="R304" s="36"/>
      <c r="S304" s="36"/>
      <c r="T304" s="36"/>
      <c r="U304" s="36"/>
      <c r="V304" s="36"/>
      <c r="W304" s="36"/>
      <c r="X304" s="36"/>
      <c r="Y304" s="36"/>
      <c r="Z304" s="36"/>
      <c r="AA304" s="36"/>
      <c r="AB304" s="36"/>
      <c r="AC304" s="36"/>
      <c r="AD304" s="36"/>
      <c r="AE304" s="36"/>
      <c r="AF304" s="36"/>
      <c r="AG304" s="36"/>
      <c r="AH304" s="36"/>
      <c r="AI304" s="36"/>
      <c r="AJ304" s="36"/>
    </row>
    <row r="305" spans="1:36" ht="12.75">
      <c r="A305" s="36"/>
      <c r="B305" s="36"/>
      <c r="C305" s="36"/>
      <c r="D305" s="36"/>
      <c r="E305" s="36"/>
      <c r="F305" s="36"/>
      <c r="G305" s="36"/>
      <c r="H305" s="36"/>
      <c r="I305" s="36"/>
      <c r="J305" s="36"/>
      <c r="K305" s="36"/>
      <c r="L305" s="36"/>
      <c r="M305" s="36"/>
      <c r="N305" s="36"/>
      <c r="O305" s="36"/>
      <c r="P305" s="36"/>
      <c r="Q305" s="36"/>
      <c r="R305" s="36"/>
      <c r="S305" s="36"/>
      <c r="T305" s="36"/>
      <c r="U305" s="36"/>
      <c r="V305" s="36"/>
      <c r="W305" s="36"/>
      <c r="X305" s="36"/>
      <c r="Y305" s="36"/>
      <c r="Z305" s="36"/>
      <c r="AA305" s="36"/>
      <c r="AB305" s="36"/>
      <c r="AC305" s="36"/>
      <c r="AD305" s="36"/>
      <c r="AE305" s="36"/>
      <c r="AF305" s="36"/>
      <c r="AG305" s="36"/>
      <c r="AH305" s="36"/>
      <c r="AI305" s="36"/>
      <c r="AJ305" s="36"/>
    </row>
    <row r="306" spans="1:36" ht="12.75">
      <c r="A306" s="36"/>
      <c r="B306" s="36"/>
      <c r="C306" s="36"/>
      <c r="D306" s="36"/>
      <c r="E306" s="36"/>
      <c r="F306" s="36"/>
      <c r="G306" s="36"/>
      <c r="H306" s="36"/>
      <c r="I306" s="36"/>
      <c r="J306" s="36"/>
      <c r="K306" s="36"/>
      <c r="L306" s="36"/>
      <c r="M306" s="36"/>
      <c r="N306" s="36"/>
      <c r="O306" s="36"/>
      <c r="P306" s="36"/>
      <c r="Q306" s="36"/>
      <c r="R306" s="36"/>
      <c r="S306" s="36"/>
      <c r="T306" s="36"/>
      <c r="U306" s="36"/>
      <c r="V306" s="36"/>
      <c r="W306" s="36"/>
      <c r="X306" s="36"/>
      <c r="Y306" s="36"/>
      <c r="Z306" s="36"/>
      <c r="AA306" s="36"/>
      <c r="AB306" s="36"/>
      <c r="AC306" s="36"/>
      <c r="AD306" s="36"/>
      <c r="AE306" s="36"/>
      <c r="AF306" s="36"/>
      <c r="AG306" s="36"/>
      <c r="AH306" s="36"/>
      <c r="AI306" s="36"/>
      <c r="AJ306" s="36"/>
    </row>
    <row r="307" spans="1:36" ht="12.75">
      <c r="A307" s="36"/>
      <c r="B307" s="36"/>
      <c r="C307" s="36"/>
      <c r="D307" s="36"/>
      <c r="E307" s="36"/>
      <c r="F307" s="36"/>
      <c r="G307" s="36"/>
      <c r="H307" s="36"/>
      <c r="I307" s="36"/>
      <c r="J307" s="36"/>
      <c r="K307" s="36"/>
      <c r="L307" s="36"/>
      <c r="M307" s="36"/>
      <c r="N307" s="36"/>
      <c r="O307" s="36"/>
      <c r="P307" s="36"/>
      <c r="Q307" s="36"/>
      <c r="R307" s="36"/>
      <c r="S307" s="36"/>
      <c r="T307" s="36"/>
      <c r="U307" s="36"/>
      <c r="V307" s="36"/>
      <c r="W307" s="36"/>
      <c r="X307" s="36"/>
      <c r="Y307" s="36"/>
      <c r="Z307" s="36"/>
      <c r="AA307" s="36"/>
      <c r="AB307" s="36"/>
      <c r="AC307" s="36"/>
      <c r="AD307" s="36"/>
      <c r="AE307" s="36"/>
      <c r="AF307" s="36"/>
      <c r="AG307" s="36"/>
      <c r="AH307" s="36"/>
      <c r="AI307" s="36"/>
      <c r="AJ307" s="36"/>
    </row>
    <row r="308" spans="1:36" ht="12.75">
      <c r="A308" s="36"/>
      <c r="B308" s="36"/>
      <c r="C308" s="36"/>
      <c r="D308" s="36"/>
      <c r="E308" s="36"/>
      <c r="F308" s="36"/>
      <c r="G308" s="36"/>
      <c r="H308" s="36"/>
      <c r="I308" s="36"/>
      <c r="J308" s="36"/>
      <c r="K308" s="36"/>
      <c r="L308" s="36"/>
      <c r="M308" s="36"/>
      <c r="N308" s="36"/>
      <c r="O308" s="36"/>
      <c r="P308" s="36"/>
      <c r="Q308" s="36"/>
      <c r="R308" s="36"/>
      <c r="S308" s="36"/>
      <c r="T308" s="36"/>
      <c r="U308" s="36"/>
      <c r="V308" s="36"/>
      <c r="W308" s="36"/>
      <c r="X308" s="36"/>
      <c r="Y308" s="36"/>
      <c r="Z308" s="36"/>
      <c r="AA308" s="36"/>
      <c r="AB308" s="36"/>
      <c r="AC308" s="36"/>
      <c r="AD308" s="36"/>
      <c r="AE308" s="36"/>
      <c r="AF308" s="36"/>
      <c r="AG308" s="36"/>
      <c r="AH308" s="36"/>
      <c r="AI308" s="36"/>
      <c r="AJ308" s="36"/>
    </row>
    <row r="309" spans="1:36" ht="12.75">
      <c r="A309" s="36"/>
      <c r="B309" s="36"/>
      <c r="C309" s="36"/>
      <c r="D309" s="36"/>
      <c r="E309" s="36"/>
      <c r="F309" s="36"/>
      <c r="G309" s="36"/>
      <c r="H309" s="36"/>
      <c r="I309" s="36"/>
      <c r="J309" s="36"/>
      <c r="K309" s="36"/>
      <c r="L309" s="36"/>
      <c r="M309" s="36"/>
      <c r="N309" s="36"/>
      <c r="O309" s="36"/>
      <c r="P309" s="36"/>
      <c r="Q309" s="36"/>
      <c r="R309" s="36"/>
      <c r="S309" s="36"/>
      <c r="T309" s="36"/>
      <c r="U309" s="36"/>
      <c r="V309" s="36"/>
      <c r="W309" s="36"/>
      <c r="X309" s="36"/>
      <c r="Y309" s="36"/>
      <c r="Z309" s="36"/>
      <c r="AA309" s="36"/>
      <c r="AB309" s="36"/>
      <c r="AC309" s="36"/>
      <c r="AD309" s="36"/>
      <c r="AE309" s="36"/>
      <c r="AF309" s="36"/>
      <c r="AG309" s="36"/>
      <c r="AH309" s="36"/>
      <c r="AI309" s="36"/>
      <c r="AJ309" s="36"/>
    </row>
    <row r="310" spans="1:36" ht="12.75">
      <c r="A310" s="36"/>
      <c r="B310" s="36"/>
      <c r="C310" s="36"/>
      <c r="D310" s="36"/>
      <c r="E310" s="36"/>
      <c r="F310" s="36"/>
      <c r="G310" s="36"/>
      <c r="H310" s="36"/>
      <c r="I310" s="36"/>
      <c r="J310" s="36"/>
      <c r="K310" s="36"/>
      <c r="L310" s="36"/>
      <c r="M310" s="36"/>
      <c r="N310" s="36"/>
      <c r="O310" s="36"/>
      <c r="P310" s="36"/>
      <c r="Q310" s="36"/>
      <c r="R310" s="36"/>
      <c r="S310" s="36"/>
      <c r="T310" s="36"/>
      <c r="U310" s="36"/>
      <c r="V310" s="36"/>
      <c r="W310" s="36"/>
      <c r="X310" s="36"/>
      <c r="Y310" s="36"/>
      <c r="Z310" s="36"/>
      <c r="AA310" s="36"/>
      <c r="AB310" s="36"/>
      <c r="AC310" s="36"/>
      <c r="AD310" s="36"/>
      <c r="AE310" s="36"/>
      <c r="AF310" s="36"/>
      <c r="AG310" s="36"/>
      <c r="AH310" s="36"/>
      <c r="AI310" s="36"/>
      <c r="AJ310" s="36"/>
    </row>
    <row r="311" spans="1:36" ht="12.75">
      <c r="A311" s="36"/>
      <c r="B311" s="36"/>
      <c r="C311" s="36"/>
      <c r="D311" s="36"/>
      <c r="E311" s="36"/>
      <c r="F311" s="36"/>
      <c r="G311" s="36"/>
      <c r="H311" s="36"/>
      <c r="I311" s="36"/>
      <c r="J311" s="36"/>
      <c r="K311" s="36"/>
      <c r="L311" s="36"/>
      <c r="M311" s="36"/>
      <c r="N311" s="36"/>
      <c r="O311" s="36"/>
      <c r="P311" s="36"/>
      <c r="Q311" s="36"/>
      <c r="R311" s="36"/>
      <c r="S311" s="36"/>
      <c r="T311" s="36"/>
      <c r="U311" s="36"/>
      <c r="V311" s="36"/>
      <c r="W311" s="36"/>
      <c r="X311" s="36"/>
      <c r="Y311" s="36"/>
      <c r="Z311" s="36"/>
      <c r="AA311" s="36"/>
      <c r="AB311" s="36"/>
      <c r="AC311" s="36"/>
      <c r="AD311" s="36"/>
      <c r="AE311" s="36"/>
      <c r="AF311" s="36"/>
      <c r="AG311" s="36"/>
      <c r="AH311" s="36"/>
      <c r="AI311" s="36"/>
      <c r="AJ311" s="36"/>
    </row>
    <row r="312" spans="1:36" ht="12.75">
      <c r="A312" s="36"/>
      <c r="B312" s="36"/>
      <c r="C312" s="36"/>
      <c r="D312" s="36"/>
      <c r="E312" s="36"/>
      <c r="F312" s="36"/>
      <c r="G312" s="36"/>
      <c r="H312" s="36"/>
      <c r="I312" s="36"/>
      <c r="J312" s="36"/>
      <c r="K312" s="36"/>
      <c r="L312" s="36"/>
      <c r="M312" s="36"/>
      <c r="N312" s="36"/>
      <c r="O312" s="36"/>
      <c r="P312" s="36"/>
      <c r="Q312" s="36"/>
      <c r="R312" s="36"/>
      <c r="S312" s="36"/>
      <c r="T312" s="36"/>
      <c r="U312" s="36"/>
      <c r="V312" s="36"/>
      <c r="W312" s="36"/>
      <c r="X312" s="36"/>
      <c r="Y312" s="36"/>
      <c r="Z312" s="36"/>
      <c r="AA312" s="36"/>
      <c r="AB312" s="36"/>
      <c r="AC312" s="36"/>
      <c r="AD312" s="36"/>
      <c r="AE312" s="36"/>
      <c r="AF312" s="36"/>
      <c r="AG312" s="36"/>
      <c r="AH312" s="36"/>
      <c r="AI312" s="36"/>
      <c r="AJ312" s="36"/>
    </row>
    <row r="313" spans="1:36" ht="12.75">
      <c r="A313" s="36"/>
      <c r="B313" s="36"/>
      <c r="C313" s="36"/>
      <c r="D313" s="36"/>
      <c r="E313" s="36"/>
      <c r="F313" s="36"/>
      <c r="G313" s="36"/>
      <c r="H313" s="36"/>
      <c r="I313" s="36"/>
      <c r="J313" s="36"/>
      <c r="K313" s="36"/>
      <c r="L313" s="36"/>
      <c r="M313" s="36"/>
      <c r="N313" s="36"/>
      <c r="O313" s="36"/>
      <c r="P313" s="36"/>
      <c r="Q313" s="36"/>
      <c r="R313" s="36"/>
      <c r="S313" s="36"/>
      <c r="T313" s="36"/>
      <c r="U313" s="36"/>
      <c r="V313" s="36"/>
      <c r="W313" s="36"/>
      <c r="X313" s="36"/>
      <c r="Y313" s="36"/>
      <c r="Z313" s="36"/>
      <c r="AA313" s="36"/>
      <c r="AB313" s="36"/>
      <c r="AC313" s="36"/>
      <c r="AD313" s="36"/>
      <c r="AE313" s="36"/>
      <c r="AF313" s="36"/>
      <c r="AG313" s="36"/>
      <c r="AH313" s="36"/>
      <c r="AI313" s="36"/>
      <c r="AJ313" s="36"/>
    </row>
    <row r="314" spans="1:36" ht="12.75">
      <c r="A314" s="36"/>
      <c r="B314" s="36"/>
      <c r="C314" s="36"/>
      <c r="D314" s="36"/>
      <c r="E314" s="36"/>
      <c r="F314" s="36"/>
      <c r="G314" s="36"/>
      <c r="H314" s="36"/>
      <c r="I314" s="36"/>
      <c r="J314" s="36"/>
      <c r="K314" s="36"/>
      <c r="L314" s="36"/>
      <c r="M314" s="36"/>
      <c r="N314" s="36"/>
      <c r="O314" s="36"/>
      <c r="P314" s="36"/>
      <c r="Q314" s="36"/>
      <c r="R314" s="36"/>
      <c r="S314" s="36"/>
      <c r="T314" s="36"/>
      <c r="U314" s="36"/>
      <c r="V314" s="36"/>
      <c r="W314" s="36"/>
      <c r="X314" s="36"/>
      <c r="Y314" s="36"/>
      <c r="Z314" s="36"/>
      <c r="AA314" s="36"/>
      <c r="AB314" s="36"/>
      <c r="AC314" s="36"/>
      <c r="AD314" s="36"/>
      <c r="AE314" s="36"/>
      <c r="AF314" s="36"/>
      <c r="AG314" s="36"/>
      <c r="AH314" s="36"/>
      <c r="AI314" s="36"/>
      <c r="AJ314" s="36"/>
    </row>
    <row r="315" spans="1:36" ht="12.75">
      <c r="A315" s="36"/>
      <c r="B315" s="36"/>
      <c r="C315" s="36"/>
      <c r="D315" s="36"/>
      <c r="E315" s="36"/>
      <c r="F315" s="36"/>
      <c r="G315" s="36"/>
      <c r="H315" s="36"/>
      <c r="I315" s="36"/>
      <c r="J315" s="36"/>
      <c r="K315" s="36"/>
      <c r="L315" s="36"/>
      <c r="M315" s="36"/>
      <c r="N315" s="36"/>
      <c r="O315" s="36"/>
      <c r="P315" s="36"/>
      <c r="Q315" s="36"/>
      <c r="R315" s="36"/>
      <c r="S315" s="36"/>
      <c r="T315" s="36"/>
      <c r="U315" s="36"/>
      <c r="V315" s="36"/>
      <c r="W315" s="36"/>
      <c r="X315" s="36"/>
      <c r="Y315" s="36"/>
      <c r="Z315" s="36"/>
      <c r="AA315" s="36"/>
      <c r="AB315" s="36"/>
      <c r="AC315" s="36"/>
      <c r="AD315" s="36"/>
      <c r="AE315" s="36"/>
      <c r="AF315" s="36"/>
      <c r="AG315" s="36"/>
      <c r="AH315" s="36"/>
      <c r="AI315" s="36"/>
      <c r="AJ315" s="36"/>
    </row>
    <row r="316" spans="1:36" ht="12.75">
      <c r="A316" s="36"/>
      <c r="B316" s="36"/>
      <c r="C316" s="36"/>
      <c r="D316" s="36"/>
      <c r="E316" s="36"/>
      <c r="F316" s="36"/>
      <c r="G316" s="36"/>
      <c r="H316" s="36"/>
      <c r="I316" s="36"/>
      <c r="J316" s="36"/>
      <c r="K316" s="36"/>
      <c r="L316" s="36"/>
      <c r="M316" s="36"/>
      <c r="N316" s="36"/>
      <c r="O316" s="36"/>
      <c r="P316" s="36"/>
      <c r="Q316" s="36"/>
      <c r="R316" s="36"/>
      <c r="S316" s="36"/>
      <c r="T316" s="36"/>
      <c r="U316" s="36"/>
      <c r="V316" s="36"/>
      <c r="W316" s="36"/>
      <c r="X316" s="36"/>
      <c r="Y316" s="36"/>
      <c r="Z316" s="36"/>
      <c r="AA316" s="36"/>
      <c r="AB316" s="36"/>
      <c r="AC316" s="36"/>
      <c r="AD316" s="36"/>
      <c r="AE316" s="36"/>
      <c r="AF316" s="36"/>
      <c r="AG316" s="36"/>
      <c r="AH316" s="36"/>
      <c r="AI316" s="36"/>
      <c r="AJ316" s="36"/>
    </row>
    <row r="317" spans="1:36" ht="12.75">
      <c r="A317" s="36"/>
      <c r="B317" s="36"/>
      <c r="C317" s="36"/>
      <c r="D317" s="36"/>
      <c r="E317" s="36"/>
      <c r="F317" s="36"/>
      <c r="G317" s="36"/>
      <c r="H317" s="36"/>
      <c r="I317" s="36"/>
      <c r="J317" s="36"/>
      <c r="K317" s="36"/>
      <c r="L317" s="36"/>
      <c r="M317" s="36"/>
      <c r="N317" s="36"/>
      <c r="O317" s="36"/>
      <c r="P317" s="36"/>
      <c r="Q317" s="36"/>
      <c r="R317" s="36"/>
      <c r="S317" s="36"/>
      <c r="T317" s="36"/>
      <c r="U317" s="36"/>
      <c r="V317" s="36"/>
      <c r="W317" s="36"/>
      <c r="X317" s="36"/>
      <c r="Y317" s="36"/>
      <c r="Z317" s="36"/>
      <c r="AA317" s="36"/>
      <c r="AB317" s="36"/>
      <c r="AC317" s="36"/>
      <c r="AD317" s="36"/>
      <c r="AE317" s="36"/>
      <c r="AF317" s="36"/>
      <c r="AG317" s="36"/>
      <c r="AH317" s="36"/>
      <c r="AI317" s="36"/>
      <c r="AJ317" s="36"/>
    </row>
    <row r="318" spans="1:36" ht="12.75">
      <c r="A318" s="36"/>
      <c r="B318" s="36"/>
      <c r="C318" s="36"/>
      <c r="D318" s="36"/>
      <c r="E318" s="36"/>
      <c r="F318" s="36"/>
      <c r="G318" s="36"/>
      <c r="H318" s="36"/>
      <c r="I318" s="36"/>
      <c r="J318" s="36"/>
      <c r="K318" s="36"/>
      <c r="L318" s="36"/>
      <c r="M318" s="36"/>
      <c r="N318" s="36"/>
      <c r="O318" s="36"/>
      <c r="P318" s="36"/>
      <c r="Q318" s="36"/>
      <c r="R318" s="36"/>
      <c r="S318" s="36"/>
      <c r="T318" s="36"/>
      <c r="U318" s="36"/>
      <c r="V318" s="36"/>
      <c r="W318" s="36"/>
      <c r="X318" s="36"/>
      <c r="Y318" s="36"/>
      <c r="Z318" s="36"/>
      <c r="AA318" s="36"/>
      <c r="AB318" s="36"/>
      <c r="AC318" s="36"/>
      <c r="AD318" s="36"/>
      <c r="AE318" s="36"/>
      <c r="AF318" s="36"/>
      <c r="AG318" s="36"/>
      <c r="AH318" s="36"/>
      <c r="AI318" s="36"/>
      <c r="AJ318" s="36"/>
    </row>
    <row r="319" spans="1:36" ht="12.75">
      <c r="A319" s="36"/>
      <c r="B319" s="36"/>
      <c r="C319" s="36"/>
      <c r="D319" s="36"/>
      <c r="E319" s="36"/>
      <c r="F319" s="36"/>
      <c r="G319" s="36"/>
      <c r="H319" s="36"/>
      <c r="I319" s="36"/>
      <c r="J319" s="36"/>
      <c r="K319" s="36"/>
      <c r="L319" s="36"/>
      <c r="M319" s="36"/>
      <c r="N319" s="36"/>
      <c r="O319" s="36"/>
      <c r="P319" s="36"/>
      <c r="Q319" s="36"/>
      <c r="R319" s="36"/>
      <c r="S319" s="36"/>
      <c r="T319" s="36"/>
      <c r="U319" s="36"/>
      <c r="V319" s="36"/>
      <c r="W319" s="36"/>
      <c r="X319" s="36"/>
      <c r="Y319" s="36"/>
      <c r="Z319" s="36"/>
      <c r="AA319" s="36"/>
      <c r="AB319" s="36"/>
      <c r="AC319" s="36"/>
      <c r="AD319" s="36"/>
      <c r="AE319" s="36"/>
      <c r="AF319" s="36"/>
      <c r="AG319" s="36"/>
      <c r="AH319" s="36"/>
      <c r="AI319" s="36"/>
      <c r="AJ319" s="36"/>
    </row>
    <row r="320" spans="1:36" ht="12.75">
      <c r="A320" s="36"/>
      <c r="B320" s="36"/>
      <c r="C320" s="36"/>
      <c r="D320" s="36"/>
      <c r="E320" s="36"/>
      <c r="F320" s="36"/>
      <c r="G320" s="36"/>
      <c r="H320" s="36"/>
      <c r="I320" s="36"/>
      <c r="J320" s="36"/>
      <c r="K320" s="36"/>
      <c r="L320" s="36"/>
      <c r="M320" s="36"/>
      <c r="N320" s="36"/>
      <c r="O320" s="36"/>
      <c r="P320" s="36"/>
      <c r="Q320" s="36"/>
      <c r="R320" s="36"/>
      <c r="S320" s="36"/>
      <c r="T320" s="36"/>
      <c r="U320" s="36"/>
      <c r="V320" s="36"/>
      <c r="W320" s="36"/>
      <c r="X320" s="36"/>
      <c r="Y320" s="36"/>
      <c r="Z320" s="36"/>
      <c r="AA320" s="36"/>
      <c r="AB320" s="36"/>
      <c r="AC320" s="36"/>
      <c r="AD320" s="36"/>
      <c r="AE320" s="36"/>
      <c r="AF320" s="36"/>
      <c r="AG320" s="36"/>
      <c r="AH320" s="36"/>
      <c r="AI320" s="36"/>
      <c r="AJ320" s="36"/>
    </row>
    <row r="321" spans="1:36" ht="12.75">
      <c r="A321" s="36"/>
      <c r="B321" s="36"/>
      <c r="C321" s="36"/>
      <c r="D321" s="36"/>
      <c r="E321" s="36"/>
      <c r="F321" s="36"/>
      <c r="G321" s="36"/>
      <c r="H321" s="36"/>
      <c r="I321" s="36"/>
      <c r="J321" s="36"/>
      <c r="K321" s="36"/>
      <c r="L321" s="36"/>
      <c r="M321" s="36"/>
      <c r="N321" s="36"/>
      <c r="O321" s="36"/>
      <c r="P321" s="36"/>
      <c r="Q321" s="36"/>
      <c r="R321" s="36"/>
      <c r="S321" s="36"/>
      <c r="T321" s="36"/>
      <c r="U321" s="36"/>
      <c r="V321" s="36"/>
      <c r="W321" s="36"/>
      <c r="X321" s="36"/>
      <c r="Y321" s="36"/>
      <c r="Z321" s="36"/>
      <c r="AA321" s="36"/>
      <c r="AB321" s="36"/>
      <c r="AC321" s="36"/>
      <c r="AD321" s="36"/>
      <c r="AE321" s="36"/>
      <c r="AF321" s="36"/>
      <c r="AG321" s="36"/>
      <c r="AH321" s="36"/>
      <c r="AI321" s="36"/>
      <c r="AJ321" s="36"/>
    </row>
    <row r="322" spans="1:36" ht="12.75">
      <c r="A322" s="36"/>
      <c r="B322" s="36"/>
      <c r="C322" s="36"/>
      <c r="D322" s="36"/>
      <c r="E322" s="36"/>
      <c r="F322" s="36"/>
      <c r="G322" s="36"/>
      <c r="H322" s="36"/>
      <c r="I322" s="36"/>
      <c r="J322" s="36"/>
      <c r="K322" s="36"/>
      <c r="L322" s="36"/>
      <c r="M322" s="36"/>
      <c r="N322" s="36"/>
      <c r="O322" s="36"/>
      <c r="P322" s="36"/>
      <c r="Q322" s="36"/>
      <c r="R322" s="36"/>
      <c r="S322" s="36"/>
      <c r="T322" s="36"/>
      <c r="U322" s="36"/>
      <c r="V322" s="36"/>
      <c r="W322" s="36"/>
      <c r="X322" s="36"/>
      <c r="Y322" s="36"/>
      <c r="Z322" s="36"/>
      <c r="AA322" s="36"/>
      <c r="AB322" s="36"/>
      <c r="AC322" s="36"/>
      <c r="AD322" s="36"/>
      <c r="AE322" s="36"/>
      <c r="AF322" s="36"/>
      <c r="AG322" s="36"/>
      <c r="AH322" s="36"/>
      <c r="AI322" s="36"/>
      <c r="AJ322" s="36"/>
    </row>
    <row r="323" spans="1:36" ht="12.75">
      <c r="A323" s="36"/>
      <c r="B323" s="36"/>
      <c r="C323" s="36"/>
      <c r="D323" s="36"/>
      <c r="E323" s="36"/>
      <c r="F323" s="36"/>
      <c r="G323" s="36"/>
      <c r="H323" s="36"/>
      <c r="I323" s="36"/>
      <c r="J323" s="36"/>
      <c r="K323" s="36"/>
      <c r="L323" s="36"/>
      <c r="M323" s="36"/>
      <c r="N323" s="36"/>
      <c r="O323" s="36"/>
      <c r="P323" s="36"/>
      <c r="Q323" s="36"/>
      <c r="R323" s="36"/>
      <c r="S323" s="36"/>
      <c r="T323" s="36"/>
      <c r="U323" s="36"/>
      <c r="V323" s="36"/>
      <c r="W323" s="36"/>
      <c r="X323" s="36"/>
      <c r="Y323" s="36"/>
      <c r="Z323" s="36"/>
      <c r="AA323" s="36"/>
      <c r="AB323" s="36"/>
      <c r="AC323" s="36"/>
      <c r="AD323" s="36"/>
      <c r="AE323" s="36"/>
      <c r="AF323" s="36"/>
      <c r="AG323" s="36"/>
      <c r="AH323" s="36"/>
      <c r="AI323" s="36"/>
      <c r="AJ323" s="36"/>
    </row>
    <row r="324" spans="1:36" ht="12.75">
      <c r="A324" s="36"/>
      <c r="B324" s="36"/>
      <c r="C324" s="36"/>
      <c r="D324" s="36"/>
      <c r="E324" s="36"/>
      <c r="F324" s="36"/>
      <c r="G324" s="36"/>
      <c r="H324" s="36"/>
      <c r="I324" s="36"/>
      <c r="J324" s="36"/>
      <c r="K324" s="36"/>
      <c r="L324" s="36"/>
      <c r="M324" s="36"/>
      <c r="N324" s="36"/>
      <c r="O324" s="36"/>
      <c r="P324" s="36"/>
      <c r="Q324" s="36"/>
      <c r="R324" s="36"/>
      <c r="S324" s="36"/>
      <c r="T324" s="36"/>
      <c r="U324" s="36"/>
      <c r="V324" s="36"/>
      <c r="W324" s="36"/>
      <c r="X324" s="36"/>
      <c r="Y324" s="36"/>
      <c r="Z324" s="36"/>
      <c r="AA324" s="36"/>
      <c r="AB324" s="36"/>
      <c r="AC324" s="36"/>
      <c r="AD324" s="36"/>
      <c r="AE324" s="36"/>
      <c r="AF324" s="36"/>
      <c r="AG324" s="36"/>
      <c r="AH324" s="36"/>
      <c r="AI324" s="36"/>
      <c r="AJ324" s="36"/>
    </row>
    <row r="325" spans="1:36" ht="12.75">
      <c r="A325" s="36"/>
      <c r="B325" s="36"/>
      <c r="C325" s="36"/>
      <c r="D325" s="36"/>
      <c r="E325" s="36"/>
      <c r="F325" s="36"/>
      <c r="G325" s="36"/>
      <c r="H325" s="36"/>
      <c r="I325" s="36"/>
      <c r="J325" s="36"/>
      <c r="K325" s="36"/>
      <c r="L325" s="36"/>
      <c r="M325" s="36"/>
      <c r="N325" s="36"/>
      <c r="O325" s="36"/>
      <c r="P325" s="36"/>
      <c r="Q325" s="36"/>
      <c r="R325" s="36"/>
      <c r="S325" s="36"/>
      <c r="T325" s="36"/>
      <c r="U325" s="36"/>
      <c r="V325" s="36"/>
      <c r="W325" s="36"/>
      <c r="X325" s="36"/>
      <c r="Y325" s="36"/>
      <c r="Z325" s="36"/>
      <c r="AA325" s="36"/>
      <c r="AB325" s="36"/>
      <c r="AC325" s="36"/>
      <c r="AD325" s="36"/>
      <c r="AE325" s="36"/>
      <c r="AF325" s="36"/>
      <c r="AG325" s="36"/>
      <c r="AH325" s="36"/>
      <c r="AI325" s="36"/>
      <c r="AJ325" s="36"/>
    </row>
    <row r="326" spans="1:36" ht="12.75">
      <c r="A326" s="36"/>
      <c r="B326" s="36"/>
      <c r="C326" s="36"/>
      <c r="D326" s="36"/>
      <c r="E326" s="36"/>
      <c r="F326" s="36"/>
      <c r="G326" s="36"/>
      <c r="H326" s="36"/>
      <c r="I326" s="36"/>
      <c r="J326" s="36"/>
      <c r="K326" s="36"/>
      <c r="L326" s="36"/>
      <c r="M326" s="36"/>
      <c r="N326" s="36"/>
      <c r="O326" s="36"/>
      <c r="P326" s="36"/>
      <c r="Q326" s="36"/>
      <c r="R326" s="36"/>
      <c r="S326" s="36"/>
      <c r="T326" s="36"/>
      <c r="U326" s="36"/>
      <c r="V326" s="36"/>
      <c r="W326" s="36"/>
      <c r="X326" s="36"/>
      <c r="Y326" s="36"/>
      <c r="Z326" s="36"/>
      <c r="AA326" s="36"/>
      <c r="AB326" s="36"/>
      <c r="AC326" s="36"/>
      <c r="AD326" s="36"/>
      <c r="AE326" s="36"/>
      <c r="AF326" s="36"/>
      <c r="AG326" s="36"/>
      <c r="AH326" s="36"/>
      <c r="AI326" s="36"/>
      <c r="AJ326" s="36"/>
    </row>
    <row r="327" spans="1:36" ht="12.75">
      <c r="A327" s="36"/>
      <c r="B327" s="36"/>
      <c r="C327" s="36"/>
      <c r="D327" s="36"/>
      <c r="E327" s="36"/>
      <c r="F327" s="36"/>
      <c r="G327" s="36"/>
      <c r="H327" s="36"/>
      <c r="I327" s="36"/>
      <c r="J327" s="36"/>
      <c r="K327" s="36"/>
      <c r="L327" s="36"/>
      <c r="M327" s="36"/>
      <c r="N327" s="36"/>
      <c r="O327" s="36"/>
      <c r="P327" s="36"/>
      <c r="Q327" s="36"/>
      <c r="R327" s="36"/>
      <c r="S327" s="36"/>
      <c r="T327" s="36"/>
      <c r="U327" s="36"/>
      <c r="V327" s="36"/>
      <c r="W327" s="36"/>
      <c r="X327" s="36"/>
      <c r="Y327" s="36"/>
      <c r="Z327" s="36"/>
      <c r="AA327" s="36"/>
      <c r="AB327" s="36"/>
      <c r="AC327" s="36"/>
      <c r="AD327" s="36"/>
      <c r="AE327" s="36"/>
      <c r="AF327" s="36"/>
      <c r="AG327" s="36"/>
      <c r="AH327" s="36"/>
      <c r="AI327" s="36"/>
      <c r="AJ327" s="36"/>
    </row>
    <row r="328" spans="1:36" ht="12.75">
      <c r="A328" s="36"/>
      <c r="B328" s="36"/>
      <c r="C328" s="36"/>
      <c r="D328" s="36"/>
      <c r="E328" s="36"/>
      <c r="F328" s="36"/>
      <c r="G328" s="36"/>
      <c r="H328" s="36"/>
      <c r="I328" s="36"/>
      <c r="J328" s="36"/>
      <c r="K328" s="36"/>
      <c r="L328" s="36"/>
      <c r="M328" s="36"/>
      <c r="N328" s="36"/>
      <c r="O328" s="36"/>
      <c r="P328" s="36"/>
      <c r="Q328" s="36"/>
      <c r="R328" s="36"/>
      <c r="S328" s="36"/>
      <c r="T328" s="36"/>
      <c r="U328" s="36"/>
      <c r="V328" s="36"/>
      <c r="W328" s="36"/>
      <c r="X328" s="36"/>
      <c r="Y328" s="36"/>
      <c r="Z328" s="36"/>
      <c r="AA328" s="36"/>
      <c r="AB328" s="36"/>
      <c r="AC328" s="36"/>
      <c r="AD328" s="36"/>
      <c r="AE328" s="36"/>
      <c r="AF328" s="36"/>
      <c r="AG328" s="36"/>
      <c r="AH328" s="36"/>
      <c r="AI328" s="36"/>
      <c r="AJ328" s="36"/>
    </row>
    <row r="329" spans="1:36" ht="12.75">
      <c r="A329" s="36"/>
      <c r="B329" s="36"/>
      <c r="C329" s="36"/>
      <c r="D329" s="36"/>
      <c r="E329" s="36"/>
      <c r="F329" s="36"/>
      <c r="G329" s="36"/>
      <c r="H329" s="36"/>
      <c r="I329" s="36"/>
      <c r="J329" s="36"/>
      <c r="K329" s="36"/>
      <c r="L329" s="36"/>
      <c r="M329" s="36"/>
      <c r="N329" s="36"/>
      <c r="O329" s="36"/>
      <c r="P329" s="36"/>
      <c r="Q329" s="36"/>
      <c r="R329" s="36"/>
      <c r="S329" s="36"/>
      <c r="T329" s="36"/>
      <c r="U329" s="36"/>
      <c r="V329" s="36"/>
      <c r="W329" s="36"/>
      <c r="X329" s="36"/>
      <c r="Y329" s="36"/>
      <c r="Z329" s="36"/>
      <c r="AA329" s="36"/>
      <c r="AB329" s="36"/>
      <c r="AC329" s="36"/>
      <c r="AD329" s="36"/>
      <c r="AE329" s="36"/>
      <c r="AF329" s="36"/>
      <c r="AG329" s="36"/>
      <c r="AH329" s="36"/>
      <c r="AI329" s="36"/>
      <c r="AJ329" s="36"/>
    </row>
    <row r="330" spans="1:36" ht="12.75">
      <c r="A330" s="36"/>
      <c r="B330" s="36"/>
      <c r="C330" s="36"/>
      <c r="D330" s="36"/>
      <c r="E330" s="36"/>
      <c r="F330" s="36"/>
      <c r="G330" s="36"/>
      <c r="H330" s="36"/>
      <c r="I330" s="36"/>
      <c r="J330" s="36"/>
      <c r="K330" s="36"/>
      <c r="L330" s="36"/>
      <c r="M330" s="36"/>
      <c r="N330" s="36"/>
      <c r="O330" s="36"/>
      <c r="P330" s="36"/>
      <c r="Q330" s="36"/>
      <c r="R330" s="36"/>
      <c r="S330" s="36"/>
      <c r="T330" s="36"/>
      <c r="U330" s="36"/>
      <c r="V330" s="36"/>
      <c r="W330" s="36"/>
      <c r="X330" s="36"/>
      <c r="Y330" s="36"/>
      <c r="Z330" s="36"/>
      <c r="AA330" s="36"/>
      <c r="AB330" s="36"/>
      <c r="AC330" s="36"/>
      <c r="AD330" s="36"/>
      <c r="AE330" s="36"/>
      <c r="AF330" s="36"/>
      <c r="AG330" s="36"/>
      <c r="AH330" s="36"/>
      <c r="AI330" s="36"/>
      <c r="AJ330" s="36"/>
    </row>
    <row r="331" spans="1:36" ht="12.75">
      <c r="A331" s="36"/>
      <c r="B331" s="36"/>
      <c r="C331" s="36"/>
      <c r="D331" s="36"/>
      <c r="E331" s="36"/>
      <c r="F331" s="36"/>
      <c r="G331" s="36"/>
      <c r="H331" s="36"/>
      <c r="I331" s="36"/>
      <c r="J331" s="36"/>
      <c r="K331" s="36"/>
      <c r="L331" s="36"/>
      <c r="M331" s="36"/>
      <c r="N331" s="36"/>
      <c r="O331" s="36"/>
      <c r="P331" s="36"/>
      <c r="Q331" s="36"/>
      <c r="R331" s="36"/>
      <c r="S331" s="36"/>
      <c r="T331" s="36"/>
      <c r="U331" s="36"/>
      <c r="V331" s="36"/>
      <c r="W331" s="36"/>
      <c r="X331" s="36"/>
      <c r="Y331" s="36"/>
      <c r="Z331" s="36"/>
      <c r="AA331" s="36"/>
      <c r="AB331" s="36"/>
      <c r="AC331" s="36"/>
      <c r="AD331" s="36"/>
      <c r="AE331" s="36"/>
      <c r="AF331" s="36"/>
      <c r="AG331" s="36"/>
      <c r="AH331" s="36"/>
      <c r="AI331" s="36"/>
      <c r="AJ331" s="36"/>
    </row>
    <row r="332" spans="1:36" ht="12.75">
      <c r="A332" s="36"/>
      <c r="B332" s="36"/>
      <c r="C332" s="36"/>
      <c r="D332" s="36"/>
      <c r="E332" s="36"/>
      <c r="F332" s="36"/>
      <c r="G332" s="36"/>
      <c r="H332" s="36"/>
      <c r="I332" s="36"/>
      <c r="J332" s="36"/>
      <c r="K332" s="36"/>
      <c r="L332" s="36"/>
      <c r="M332" s="36"/>
      <c r="N332" s="36"/>
      <c r="O332" s="36"/>
      <c r="P332" s="36"/>
      <c r="Q332" s="36"/>
      <c r="R332" s="36"/>
      <c r="S332" s="36"/>
      <c r="T332" s="36"/>
      <c r="U332" s="36"/>
      <c r="V332" s="36"/>
      <c r="W332" s="36"/>
      <c r="X332" s="36"/>
      <c r="Y332" s="36"/>
      <c r="Z332" s="36"/>
      <c r="AA332" s="36"/>
      <c r="AB332" s="36"/>
      <c r="AC332" s="36"/>
      <c r="AD332" s="36"/>
      <c r="AE332" s="36"/>
      <c r="AF332" s="36"/>
      <c r="AG332" s="36"/>
      <c r="AH332" s="36"/>
      <c r="AI332" s="36"/>
      <c r="AJ332" s="36"/>
    </row>
    <row r="333" spans="1:36" ht="12.75">
      <c r="A333" s="36"/>
      <c r="B333" s="36"/>
      <c r="C333" s="36"/>
      <c r="D333" s="36"/>
      <c r="E333" s="36"/>
      <c r="F333" s="36"/>
      <c r="G333" s="36"/>
      <c r="H333" s="36"/>
      <c r="I333" s="36"/>
      <c r="J333" s="36"/>
      <c r="K333" s="36"/>
      <c r="L333" s="36"/>
      <c r="M333" s="36"/>
      <c r="N333" s="36"/>
      <c r="O333" s="36"/>
      <c r="P333" s="36"/>
      <c r="Q333" s="36"/>
      <c r="R333" s="36"/>
      <c r="S333" s="36"/>
      <c r="T333" s="36"/>
      <c r="U333" s="36"/>
      <c r="V333" s="36"/>
      <c r="W333" s="36"/>
      <c r="X333" s="36"/>
      <c r="Y333" s="36"/>
      <c r="Z333" s="36"/>
      <c r="AA333" s="36"/>
      <c r="AB333" s="36"/>
      <c r="AC333" s="36"/>
      <c r="AD333" s="36"/>
      <c r="AE333" s="36"/>
      <c r="AF333" s="36"/>
      <c r="AG333" s="36"/>
      <c r="AH333" s="36"/>
      <c r="AI333" s="36"/>
      <c r="AJ333" s="36"/>
    </row>
    <row r="334" spans="1:36" ht="12.75">
      <c r="A334" s="36"/>
      <c r="B334" s="36"/>
      <c r="C334" s="36"/>
      <c r="D334" s="36"/>
      <c r="E334" s="36"/>
      <c r="F334" s="36"/>
      <c r="G334" s="36"/>
      <c r="H334" s="36"/>
      <c r="I334" s="36"/>
      <c r="J334" s="36"/>
      <c r="K334" s="36"/>
      <c r="L334" s="36"/>
      <c r="M334" s="36"/>
      <c r="N334" s="36"/>
      <c r="O334" s="36"/>
      <c r="P334" s="36"/>
      <c r="Q334" s="36"/>
      <c r="R334" s="36"/>
      <c r="S334" s="36"/>
      <c r="T334" s="36"/>
      <c r="U334" s="36"/>
      <c r="V334" s="36"/>
      <c r="W334" s="36"/>
      <c r="X334" s="36"/>
      <c r="Y334" s="36"/>
      <c r="Z334" s="36"/>
      <c r="AA334" s="36"/>
      <c r="AB334" s="36"/>
      <c r="AC334" s="36"/>
      <c r="AD334" s="36"/>
      <c r="AE334" s="36"/>
      <c r="AF334" s="36"/>
      <c r="AG334" s="36"/>
      <c r="AH334" s="36"/>
      <c r="AI334" s="36"/>
      <c r="AJ334" s="36"/>
    </row>
    <row r="335" spans="1:36" ht="12.75">
      <c r="A335" s="36"/>
      <c r="B335" s="36"/>
      <c r="C335" s="36"/>
      <c r="D335" s="36"/>
      <c r="E335" s="36"/>
      <c r="F335" s="36"/>
      <c r="G335" s="36"/>
      <c r="H335" s="36"/>
      <c r="I335" s="36"/>
      <c r="J335" s="36"/>
      <c r="K335" s="36"/>
      <c r="L335" s="36"/>
      <c r="M335" s="36"/>
      <c r="N335" s="36"/>
      <c r="O335" s="36"/>
      <c r="P335" s="36"/>
      <c r="Q335" s="36"/>
      <c r="R335" s="36"/>
      <c r="S335" s="36"/>
      <c r="T335" s="36"/>
      <c r="U335" s="36"/>
      <c r="V335" s="36"/>
      <c r="W335" s="36"/>
      <c r="X335" s="36"/>
      <c r="Y335" s="36"/>
      <c r="Z335" s="36"/>
      <c r="AA335" s="36"/>
      <c r="AB335" s="36"/>
      <c r="AC335" s="36"/>
      <c r="AD335" s="36"/>
      <c r="AE335" s="36"/>
      <c r="AF335" s="36"/>
      <c r="AG335" s="36"/>
      <c r="AH335" s="36"/>
      <c r="AI335" s="36"/>
      <c r="AJ335" s="36"/>
    </row>
    <row r="336" spans="1:36" ht="12.75">
      <c r="A336" s="36"/>
      <c r="B336" s="36"/>
      <c r="C336" s="36"/>
      <c r="D336" s="36"/>
      <c r="E336" s="36"/>
      <c r="F336" s="36"/>
      <c r="G336" s="36"/>
      <c r="H336" s="36"/>
      <c r="I336" s="36"/>
      <c r="J336" s="36"/>
      <c r="K336" s="36"/>
      <c r="L336" s="36"/>
      <c r="M336" s="36"/>
      <c r="N336" s="36"/>
      <c r="O336" s="36"/>
      <c r="P336" s="36"/>
      <c r="Q336" s="36"/>
      <c r="R336" s="36"/>
      <c r="S336" s="36"/>
      <c r="T336" s="36"/>
      <c r="U336" s="36"/>
      <c r="V336" s="36"/>
      <c r="W336" s="36"/>
      <c r="X336" s="36"/>
      <c r="Y336" s="36"/>
      <c r="Z336" s="36"/>
      <c r="AA336" s="36"/>
      <c r="AB336" s="36"/>
      <c r="AC336" s="36"/>
      <c r="AD336" s="36"/>
      <c r="AE336" s="36"/>
      <c r="AF336" s="36"/>
      <c r="AG336" s="36"/>
      <c r="AH336" s="36"/>
      <c r="AI336" s="36"/>
      <c r="AJ336" s="36"/>
    </row>
    <row r="337" spans="1:36" ht="12.75">
      <c r="A337" s="36"/>
      <c r="B337" s="36"/>
      <c r="C337" s="36"/>
      <c r="D337" s="36"/>
      <c r="E337" s="36"/>
      <c r="F337" s="36"/>
      <c r="G337" s="36"/>
      <c r="H337" s="36"/>
      <c r="I337" s="36"/>
      <c r="J337" s="36"/>
      <c r="K337" s="36"/>
      <c r="L337" s="36"/>
      <c r="M337" s="36"/>
      <c r="N337" s="36"/>
      <c r="O337" s="36"/>
      <c r="P337" s="36"/>
      <c r="Q337" s="36"/>
      <c r="R337" s="36"/>
      <c r="S337" s="36"/>
      <c r="T337" s="36"/>
      <c r="U337" s="36"/>
      <c r="V337" s="36"/>
      <c r="W337" s="36"/>
      <c r="X337" s="36"/>
      <c r="Y337" s="36"/>
      <c r="Z337" s="36"/>
      <c r="AA337" s="36"/>
      <c r="AB337" s="36"/>
      <c r="AC337" s="36"/>
      <c r="AD337" s="36"/>
      <c r="AE337" s="36"/>
      <c r="AF337" s="36"/>
      <c r="AG337" s="36"/>
      <c r="AH337" s="36"/>
      <c r="AI337" s="36"/>
      <c r="AJ337" s="36"/>
    </row>
    <row r="338" spans="1:36" ht="12.75">
      <c r="A338" s="36"/>
      <c r="B338" s="36"/>
      <c r="C338" s="36"/>
      <c r="D338" s="36"/>
      <c r="E338" s="36"/>
      <c r="F338" s="36"/>
      <c r="G338" s="36"/>
      <c r="H338" s="36"/>
      <c r="I338" s="36"/>
      <c r="J338" s="36"/>
      <c r="K338" s="36"/>
      <c r="L338" s="36"/>
      <c r="M338" s="36"/>
      <c r="N338" s="36"/>
      <c r="O338" s="36"/>
      <c r="P338" s="36"/>
      <c r="Q338" s="36"/>
      <c r="R338" s="36"/>
      <c r="S338" s="36"/>
      <c r="T338" s="36"/>
      <c r="U338" s="36"/>
      <c r="V338" s="36"/>
      <c r="W338" s="36"/>
      <c r="X338" s="36"/>
      <c r="Y338" s="36"/>
      <c r="Z338" s="36"/>
      <c r="AA338" s="36"/>
      <c r="AB338" s="36"/>
      <c r="AC338" s="36"/>
      <c r="AD338" s="36"/>
      <c r="AE338" s="36"/>
      <c r="AF338" s="36"/>
      <c r="AG338" s="36"/>
      <c r="AH338" s="36"/>
      <c r="AI338" s="36"/>
      <c r="AJ338" s="36"/>
    </row>
    <row r="339" spans="1:36" ht="12.75">
      <c r="A339" s="36"/>
      <c r="B339" s="36"/>
      <c r="C339" s="36"/>
      <c r="D339" s="36"/>
      <c r="E339" s="36"/>
      <c r="F339" s="36"/>
      <c r="G339" s="36"/>
      <c r="H339" s="36"/>
      <c r="I339" s="36"/>
      <c r="J339" s="36"/>
      <c r="K339" s="36"/>
      <c r="L339" s="36"/>
      <c r="M339" s="36"/>
      <c r="N339" s="36"/>
      <c r="O339" s="36"/>
      <c r="P339" s="36"/>
      <c r="Q339" s="36"/>
      <c r="R339" s="36"/>
      <c r="S339" s="36"/>
      <c r="T339" s="36"/>
      <c r="U339" s="36"/>
      <c r="V339" s="36"/>
      <c r="W339" s="36"/>
      <c r="X339" s="36"/>
      <c r="Y339" s="36"/>
      <c r="Z339" s="36"/>
      <c r="AA339" s="36"/>
      <c r="AB339" s="36"/>
      <c r="AC339" s="36"/>
      <c r="AD339" s="36"/>
      <c r="AE339" s="36"/>
      <c r="AF339" s="36"/>
      <c r="AG339" s="36"/>
      <c r="AH339" s="36"/>
      <c r="AI339" s="36"/>
      <c r="AJ339" s="36"/>
    </row>
    <row r="340" spans="1:36" ht="12.75">
      <c r="A340" s="36"/>
      <c r="B340" s="36"/>
      <c r="C340" s="36"/>
      <c r="D340" s="36"/>
      <c r="E340" s="36"/>
      <c r="F340" s="36"/>
      <c r="G340" s="36"/>
      <c r="H340" s="36"/>
      <c r="I340" s="36"/>
      <c r="J340" s="36"/>
      <c r="K340" s="36"/>
      <c r="L340" s="36"/>
      <c r="M340" s="36"/>
      <c r="N340" s="36"/>
      <c r="O340" s="36"/>
      <c r="P340" s="36"/>
      <c r="Q340" s="36"/>
      <c r="R340" s="36"/>
      <c r="S340" s="36"/>
      <c r="T340" s="36"/>
      <c r="U340" s="36"/>
      <c r="V340" s="36"/>
      <c r="W340" s="36"/>
      <c r="X340" s="36"/>
      <c r="Y340" s="36"/>
      <c r="Z340" s="36"/>
      <c r="AA340" s="36"/>
      <c r="AB340" s="36"/>
      <c r="AC340" s="36"/>
      <c r="AD340" s="36"/>
      <c r="AE340" s="36"/>
      <c r="AF340" s="36"/>
      <c r="AG340" s="36"/>
      <c r="AH340" s="36"/>
      <c r="AI340" s="36"/>
      <c r="AJ340" s="36"/>
    </row>
    <row r="341" spans="1:36" ht="12.75">
      <c r="A341" s="36"/>
      <c r="B341" s="36"/>
      <c r="C341" s="36"/>
      <c r="D341" s="36"/>
      <c r="E341" s="36"/>
      <c r="F341" s="36"/>
      <c r="G341" s="36"/>
      <c r="H341" s="36"/>
      <c r="I341" s="36"/>
      <c r="J341" s="36"/>
      <c r="K341" s="36"/>
      <c r="L341" s="36"/>
      <c r="M341" s="36"/>
      <c r="N341" s="36"/>
      <c r="O341" s="36"/>
      <c r="P341" s="36"/>
      <c r="Q341" s="36"/>
      <c r="R341" s="36"/>
      <c r="S341" s="36"/>
      <c r="T341" s="36"/>
      <c r="U341" s="36"/>
      <c r="V341" s="36"/>
      <c r="W341" s="36"/>
      <c r="X341" s="36"/>
      <c r="Y341" s="36"/>
      <c r="Z341" s="36"/>
      <c r="AA341" s="36"/>
      <c r="AB341" s="36"/>
      <c r="AC341" s="36"/>
      <c r="AD341" s="36"/>
      <c r="AE341" s="36"/>
      <c r="AF341" s="36"/>
      <c r="AG341" s="36"/>
      <c r="AH341" s="36"/>
      <c r="AI341" s="36"/>
      <c r="AJ341" s="36"/>
    </row>
    <row r="342" spans="1:36" ht="12.75">
      <c r="A342" s="36"/>
      <c r="B342" s="36"/>
      <c r="C342" s="36"/>
      <c r="D342" s="36"/>
      <c r="E342" s="36"/>
      <c r="F342" s="36"/>
      <c r="G342" s="36"/>
      <c r="H342" s="36"/>
      <c r="I342" s="36"/>
      <c r="J342" s="36"/>
      <c r="K342" s="36"/>
      <c r="L342" s="36"/>
      <c r="M342" s="36"/>
      <c r="N342" s="36"/>
      <c r="O342" s="36"/>
      <c r="P342" s="36"/>
      <c r="Q342" s="36"/>
      <c r="R342" s="36"/>
      <c r="S342" s="36"/>
      <c r="T342" s="36"/>
      <c r="U342" s="36"/>
      <c r="V342" s="36"/>
      <c r="W342" s="36"/>
      <c r="X342" s="36"/>
      <c r="Y342" s="36"/>
      <c r="Z342" s="36"/>
      <c r="AA342" s="36"/>
      <c r="AB342" s="36"/>
      <c r="AC342" s="36"/>
      <c r="AD342" s="36"/>
      <c r="AE342" s="36"/>
      <c r="AF342" s="36"/>
      <c r="AG342" s="36"/>
      <c r="AH342" s="36"/>
      <c r="AI342" s="36"/>
      <c r="AJ342" s="36"/>
    </row>
    <row r="343" spans="1:36" ht="12.75">
      <c r="A343" s="36"/>
      <c r="B343" s="36"/>
      <c r="C343" s="36"/>
      <c r="D343" s="36"/>
      <c r="E343" s="36"/>
      <c r="F343" s="36"/>
      <c r="G343" s="36"/>
      <c r="H343" s="36"/>
      <c r="I343" s="36"/>
      <c r="J343" s="36"/>
      <c r="K343" s="36"/>
      <c r="L343" s="36"/>
      <c r="M343" s="36"/>
      <c r="N343" s="36"/>
      <c r="O343" s="36"/>
      <c r="P343" s="36"/>
      <c r="Q343" s="36"/>
      <c r="R343" s="36"/>
      <c r="S343" s="36"/>
      <c r="T343" s="36"/>
      <c r="U343" s="36"/>
      <c r="V343" s="36"/>
      <c r="W343" s="36"/>
      <c r="X343" s="36"/>
      <c r="Y343" s="36"/>
      <c r="Z343" s="36"/>
      <c r="AA343" s="36"/>
      <c r="AB343" s="36"/>
      <c r="AC343" s="36"/>
      <c r="AD343" s="36"/>
      <c r="AE343" s="36"/>
      <c r="AF343" s="36"/>
      <c r="AG343" s="36"/>
      <c r="AH343" s="36"/>
      <c r="AI343" s="36"/>
      <c r="AJ343" s="36"/>
    </row>
    <row r="344" spans="1:36" ht="12.75">
      <c r="A344" s="36"/>
      <c r="B344" s="36"/>
      <c r="C344" s="36"/>
      <c r="D344" s="36"/>
      <c r="E344" s="36"/>
      <c r="F344" s="36"/>
      <c r="G344" s="36"/>
      <c r="H344" s="36"/>
      <c r="I344" s="36"/>
      <c r="J344" s="36"/>
      <c r="K344" s="36"/>
      <c r="L344" s="36"/>
      <c r="M344" s="36"/>
      <c r="N344" s="36"/>
      <c r="O344" s="36"/>
      <c r="P344" s="36"/>
      <c r="Q344" s="36"/>
      <c r="R344" s="36"/>
      <c r="S344" s="36"/>
      <c r="T344" s="36"/>
      <c r="U344" s="36"/>
      <c r="V344" s="36"/>
      <c r="W344" s="36"/>
      <c r="X344" s="36"/>
      <c r="Y344" s="36"/>
      <c r="Z344" s="36"/>
      <c r="AA344" s="36"/>
      <c r="AB344" s="36"/>
      <c r="AC344" s="36"/>
      <c r="AD344" s="36"/>
      <c r="AE344" s="36"/>
      <c r="AF344" s="36"/>
      <c r="AG344" s="36"/>
      <c r="AH344" s="36"/>
      <c r="AI344" s="36"/>
      <c r="AJ344" s="36"/>
    </row>
    <row r="345" spans="1:36" ht="12.75">
      <c r="A345" s="36"/>
      <c r="B345" s="36"/>
      <c r="C345" s="36"/>
      <c r="D345" s="36"/>
      <c r="E345" s="36"/>
      <c r="F345" s="36"/>
      <c r="G345" s="36"/>
      <c r="H345" s="36"/>
      <c r="I345" s="36"/>
      <c r="J345" s="36"/>
      <c r="K345" s="36"/>
      <c r="L345" s="36"/>
      <c r="M345" s="36"/>
      <c r="N345" s="36"/>
      <c r="O345" s="36"/>
      <c r="P345" s="36"/>
      <c r="Q345" s="36"/>
      <c r="R345" s="36"/>
      <c r="S345" s="36"/>
      <c r="T345" s="36"/>
      <c r="U345" s="36"/>
      <c r="V345" s="36"/>
      <c r="W345" s="36"/>
      <c r="X345" s="36"/>
      <c r="Y345" s="36"/>
      <c r="Z345" s="36"/>
      <c r="AA345" s="36"/>
      <c r="AB345" s="36"/>
      <c r="AC345" s="36"/>
      <c r="AD345" s="36"/>
      <c r="AE345" s="36"/>
      <c r="AF345" s="36"/>
      <c r="AG345" s="36"/>
      <c r="AH345" s="36"/>
      <c r="AI345" s="36"/>
      <c r="AJ345" s="36"/>
    </row>
    <row r="346" spans="1:36" ht="12.75">
      <c r="A346" s="36"/>
      <c r="B346" s="36"/>
      <c r="C346" s="36"/>
      <c r="D346" s="36"/>
      <c r="E346" s="36"/>
      <c r="F346" s="36"/>
      <c r="G346" s="36"/>
      <c r="H346" s="36"/>
      <c r="I346" s="36"/>
      <c r="J346" s="36"/>
      <c r="K346" s="36"/>
      <c r="L346" s="36"/>
      <c r="M346" s="36"/>
      <c r="N346" s="36"/>
      <c r="O346" s="36"/>
      <c r="P346" s="36"/>
      <c r="Q346" s="36"/>
      <c r="R346" s="36"/>
      <c r="S346" s="36"/>
      <c r="T346" s="36"/>
      <c r="U346" s="36"/>
      <c r="V346" s="36"/>
      <c r="W346" s="36"/>
      <c r="X346" s="36"/>
      <c r="Y346" s="36"/>
      <c r="Z346" s="36"/>
      <c r="AA346" s="36"/>
      <c r="AB346" s="36"/>
      <c r="AC346" s="36"/>
      <c r="AD346" s="36"/>
      <c r="AE346" s="36"/>
      <c r="AF346" s="36"/>
      <c r="AG346" s="36"/>
      <c r="AH346" s="36"/>
      <c r="AI346" s="36"/>
      <c r="AJ346" s="36"/>
    </row>
    <row r="347" spans="1:36" ht="12.75">
      <c r="A347" s="36"/>
      <c r="B347" s="36"/>
      <c r="C347" s="36"/>
      <c r="D347" s="36"/>
      <c r="E347" s="36"/>
      <c r="F347" s="36"/>
      <c r="G347" s="36"/>
      <c r="H347" s="36"/>
      <c r="I347" s="36"/>
      <c r="J347" s="36"/>
      <c r="K347" s="36"/>
      <c r="L347" s="36"/>
      <c r="M347" s="36"/>
      <c r="N347" s="36"/>
      <c r="O347" s="36"/>
      <c r="P347" s="36"/>
      <c r="Q347" s="36"/>
      <c r="R347" s="36"/>
      <c r="S347" s="36"/>
      <c r="T347" s="36"/>
      <c r="U347" s="36"/>
      <c r="V347" s="36"/>
      <c r="W347" s="36"/>
      <c r="X347" s="36"/>
      <c r="Y347" s="36"/>
      <c r="Z347" s="36"/>
      <c r="AA347" s="36"/>
      <c r="AB347" s="36"/>
      <c r="AC347" s="36"/>
      <c r="AD347" s="36"/>
      <c r="AE347" s="36"/>
      <c r="AF347" s="36"/>
      <c r="AG347" s="36"/>
      <c r="AH347" s="36"/>
      <c r="AI347" s="36"/>
      <c r="AJ347" s="36"/>
    </row>
    <row r="348" spans="1:36" ht="12.75">
      <c r="A348" s="36"/>
      <c r="B348" s="36"/>
      <c r="C348" s="36"/>
      <c r="D348" s="36"/>
      <c r="E348" s="36"/>
      <c r="F348" s="36"/>
      <c r="G348" s="36"/>
      <c r="H348" s="36"/>
      <c r="I348" s="36"/>
      <c r="J348" s="36"/>
      <c r="K348" s="36"/>
      <c r="L348" s="36"/>
      <c r="M348" s="36"/>
      <c r="N348" s="36"/>
      <c r="O348" s="36"/>
      <c r="P348" s="36"/>
      <c r="Q348" s="36"/>
      <c r="R348" s="36"/>
      <c r="S348" s="36"/>
      <c r="T348" s="36"/>
      <c r="U348" s="36"/>
      <c r="V348" s="36"/>
      <c r="W348" s="36"/>
      <c r="X348" s="36"/>
      <c r="Y348" s="36"/>
      <c r="Z348" s="36"/>
      <c r="AA348" s="36"/>
      <c r="AB348" s="36"/>
      <c r="AC348" s="36"/>
      <c r="AD348" s="36"/>
      <c r="AE348" s="36"/>
      <c r="AF348" s="36"/>
      <c r="AG348" s="36"/>
      <c r="AH348" s="36"/>
      <c r="AI348" s="36"/>
      <c r="AJ348" s="36"/>
    </row>
    <row r="349" spans="1:36" ht="12.75">
      <c r="A349" s="36"/>
      <c r="B349" s="36"/>
      <c r="C349" s="36"/>
      <c r="D349" s="36"/>
      <c r="E349" s="36"/>
      <c r="F349" s="36"/>
      <c r="G349" s="36"/>
      <c r="H349" s="36"/>
      <c r="I349" s="36"/>
      <c r="J349" s="36"/>
      <c r="K349" s="36"/>
      <c r="L349" s="36"/>
      <c r="M349" s="36"/>
      <c r="N349" s="36"/>
      <c r="O349" s="36"/>
      <c r="P349" s="36"/>
      <c r="Q349" s="36"/>
      <c r="R349" s="36"/>
      <c r="S349" s="36"/>
      <c r="T349" s="36"/>
      <c r="U349" s="36"/>
      <c r="V349" s="36"/>
      <c r="W349" s="36"/>
      <c r="X349" s="36"/>
      <c r="Y349" s="36"/>
      <c r="Z349" s="36"/>
      <c r="AA349" s="36"/>
      <c r="AB349" s="36"/>
      <c r="AC349" s="36"/>
      <c r="AD349" s="36"/>
      <c r="AE349" s="36"/>
      <c r="AF349" s="36"/>
      <c r="AG349" s="36"/>
      <c r="AH349" s="36"/>
      <c r="AI349" s="36"/>
      <c r="AJ349" s="36"/>
    </row>
    <row r="350" spans="1:36" ht="12.75">
      <c r="A350" s="36"/>
      <c r="B350" s="36"/>
      <c r="C350" s="36"/>
      <c r="D350" s="36"/>
      <c r="E350" s="36"/>
      <c r="F350" s="36"/>
      <c r="G350" s="36"/>
      <c r="H350" s="36"/>
      <c r="I350" s="36"/>
      <c r="J350" s="36"/>
      <c r="K350" s="36"/>
      <c r="L350" s="36"/>
      <c r="M350" s="36"/>
      <c r="N350" s="36"/>
      <c r="O350" s="36"/>
      <c r="P350" s="36"/>
      <c r="Q350" s="36"/>
      <c r="R350" s="36"/>
      <c r="S350" s="36"/>
      <c r="T350" s="36"/>
      <c r="U350" s="36"/>
      <c r="V350" s="36"/>
      <c r="W350" s="36"/>
      <c r="X350" s="36"/>
      <c r="Y350" s="36"/>
      <c r="Z350" s="36"/>
      <c r="AA350" s="36"/>
      <c r="AB350" s="36"/>
      <c r="AC350" s="36"/>
      <c r="AD350" s="36"/>
      <c r="AE350" s="36"/>
      <c r="AF350" s="36"/>
      <c r="AG350" s="36"/>
      <c r="AH350" s="36"/>
      <c r="AI350" s="36"/>
      <c r="AJ350" s="36"/>
    </row>
    <row r="351" spans="1:36" ht="12.75">
      <c r="A351" s="36"/>
      <c r="B351" s="36"/>
      <c r="C351" s="36"/>
      <c r="D351" s="36"/>
      <c r="E351" s="36"/>
      <c r="F351" s="36"/>
      <c r="G351" s="36"/>
      <c r="H351" s="36"/>
      <c r="I351" s="36"/>
      <c r="J351" s="36"/>
      <c r="K351" s="36"/>
      <c r="L351" s="36"/>
      <c r="M351" s="36"/>
      <c r="N351" s="36"/>
      <c r="O351" s="36"/>
      <c r="P351" s="36"/>
      <c r="Q351" s="36"/>
      <c r="R351" s="36"/>
      <c r="S351" s="36"/>
      <c r="T351" s="36"/>
      <c r="U351" s="36"/>
      <c r="V351" s="36"/>
      <c r="W351" s="36"/>
      <c r="X351" s="36"/>
      <c r="Y351" s="36"/>
      <c r="Z351" s="36"/>
      <c r="AA351" s="36"/>
      <c r="AB351" s="36"/>
      <c r="AC351" s="36"/>
      <c r="AD351" s="36"/>
      <c r="AE351" s="36"/>
      <c r="AF351" s="36"/>
      <c r="AG351" s="36"/>
      <c r="AH351" s="36"/>
      <c r="AI351" s="36"/>
      <c r="AJ351" s="36"/>
    </row>
    <row r="352" spans="1:36" ht="12.75">
      <c r="A352" s="36"/>
      <c r="B352" s="36"/>
      <c r="C352" s="36"/>
      <c r="D352" s="36"/>
      <c r="E352" s="36"/>
      <c r="F352" s="36"/>
      <c r="G352" s="36"/>
      <c r="H352" s="36"/>
      <c r="I352" s="36"/>
      <c r="J352" s="36"/>
      <c r="K352" s="36"/>
      <c r="L352" s="36"/>
      <c r="M352" s="36"/>
      <c r="N352" s="36"/>
      <c r="O352" s="36"/>
      <c r="P352" s="36"/>
      <c r="Q352" s="36"/>
      <c r="R352" s="36"/>
      <c r="S352" s="36"/>
      <c r="T352" s="36"/>
      <c r="U352" s="36"/>
      <c r="V352" s="36"/>
      <c r="W352" s="36"/>
      <c r="X352" s="36"/>
      <c r="Y352" s="36"/>
      <c r="Z352" s="36"/>
      <c r="AA352" s="36"/>
      <c r="AB352" s="36"/>
      <c r="AC352" s="36"/>
      <c r="AD352" s="36"/>
      <c r="AE352" s="36"/>
      <c r="AF352" s="36"/>
      <c r="AG352" s="36"/>
      <c r="AH352" s="36"/>
      <c r="AI352" s="36"/>
      <c r="AJ352" s="36"/>
    </row>
    <row r="353" spans="1:36" ht="12.75">
      <c r="A353" s="36"/>
      <c r="B353" s="36"/>
      <c r="C353" s="36"/>
      <c r="D353" s="36"/>
      <c r="E353" s="36"/>
      <c r="F353" s="36"/>
      <c r="G353" s="36"/>
      <c r="H353" s="36"/>
      <c r="I353" s="36"/>
      <c r="J353" s="36"/>
      <c r="K353" s="36"/>
      <c r="L353" s="36"/>
      <c r="M353" s="36"/>
      <c r="N353" s="36"/>
      <c r="O353" s="36"/>
      <c r="P353" s="36"/>
      <c r="Q353" s="36"/>
      <c r="R353" s="36"/>
      <c r="S353" s="36"/>
      <c r="T353" s="36"/>
      <c r="U353" s="36"/>
      <c r="V353" s="36"/>
      <c r="W353" s="36"/>
      <c r="X353" s="36"/>
      <c r="Y353" s="36"/>
      <c r="Z353" s="36"/>
      <c r="AA353" s="36"/>
      <c r="AB353" s="36"/>
      <c r="AC353" s="36"/>
      <c r="AD353" s="36"/>
      <c r="AE353" s="36"/>
      <c r="AF353" s="36"/>
      <c r="AG353" s="36"/>
      <c r="AH353" s="36"/>
      <c r="AI353" s="36"/>
      <c r="AJ353" s="36"/>
    </row>
    <row r="354" spans="1:36" ht="12.75">
      <c r="A354" s="36"/>
      <c r="B354" s="36"/>
      <c r="C354" s="36"/>
      <c r="D354" s="36"/>
      <c r="E354" s="36"/>
      <c r="F354" s="36"/>
      <c r="G354" s="36"/>
      <c r="H354" s="36"/>
      <c r="I354" s="36"/>
      <c r="J354" s="36"/>
      <c r="K354" s="36"/>
      <c r="L354" s="36"/>
      <c r="M354" s="36"/>
      <c r="N354" s="36"/>
      <c r="O354" s="36"/>
      <c r="P354" s="36"/>
      <c r="Q354" s="36"/>
      <c r="R354" s="36"/>
      <c r="S354" s="36"/>
      <c r="T354" s="36"/>
      <c r="U354" s="36"/>
      <c r="V354" s="36"/>
      <c r="W354" s="36"/>
      <c r="X354" s="36"/>
      <c r="Y354" s="36"/>
      <c r="Z354" s="36"/>
      <c r="AA354" s="36"/>
      <c r="AB354" s="36"/>
      <c r="AC354" s="36"/>
      <c r="AD354" s="36"/>
      <c r="AE354" s="36"/>
      <c r="AF354" s="36"/>
      <c r="AG354" s="36"/>
      <c r="AH354" s="36"/>
      <c r="AI354" s="36"/>
      <c r="AJ354" s="36"/>
    </row>
    <row r="355" spans="1:36" ht="12.75">
      <c r="A355" s="36"/>
      <c r="B355" s="36"/>
      <c r="C355" s="36"/>
      <c r="D355" s="36"/>
      <c r="E355" s="36"/>
      <c r="F355" s="36"/>
      <c r="G355" s="36"/>
      <c r="H355" s="36"/>
      <c r="I355" s="36"/>
      <c r="J355" s="36"/>
      <c r="K355" s="36"/>
      <c r="L355" s="36"/>
      <c r="M355" s="36"/>
      <c r="N355" s="36"/>
      <c r="O355" s="36"/>
      <c r="P355" s="36"/>
      <c r="Q355" s="36"/>
      <c r="R355" s="36"/>
      <c r="S355" s="36"/>
      <c r="T355" s="36"/>
      <c r="U355" s="36"/>
      <c r="V355" s="36"/>
      <c r="W355" s="36"/>
      <c r="X355" s="36"/>
      <c r="Y355" s="36"/>
      <c r="Z355" s="36"/>
      <c r="AA355" s="36"/>
      <c r="AB355" s="36"/>
      <c r="AC355" s="36"/>
      <c r="AD355" s="36"/>
      <c r="AE355" s="36"/>
      <c r="AF355" s="36"/>
      <c r="AG355" s="36"/>
      <c r="AH355" s="36"/>
      <c r="AI355" s="36"/>
      <c r="AJ355" s="36"/>
    </row>
    <row r="356" spans="1:36" ht="12.75">
      <c r="A356" s="36"/>
      <c r="B356" s="36"/>
      <c r="C356" s="36"/>
      <c r="D356" s="36"/>
      <c r="E356" s="36"/>
      <c r="F356" s="36"/>
      <c r="G356" s="36"/>
      <c r="H356" s="36"/>
      <c r="I356" s="36"/>
      <c r="J356" s="36"/>
      <c r="K356" s="36"/>
      <c r="L356" s="36"/>
      <c r="M356" s="36"/>
      <c r="N356" s="36"/>
      <c r="O356" s="36"/>
      <c r="P356" s="36"/>
      <c r="Q356" s="36"/>
      <c r="R356" s="36"/>
      <c r="S356" s="36"/>
      <c r="T356" s="36"/>
      <c r="U356" s="36"/>
      <c r="V356" s="36"/>
      <c r="W356" s="36"/>
      <c r="X356" s="36"/>
      <c r="Y356" s="36"/>
      <c r="Z356" s="36"/>
      <c r="AA356" s="36"/>
      <c r="AB356" s="36"/>
      <c r="AC356" s="36"/>
      <c r="AD356" s="36"/>
      <c r="AE356" s="36"/>
      <c r="AF356" s="36"/>
      <c r="AG356" s="36"/>
      <c r="AH356" s="36"/>
      <c r="AI356" s="36"/>
      <c r="AJ356" s="36"/>
    </row>
    <row r="357" spans="1:36" ht="12.75">
      <c r="A357" s="36"/>
      <c r="B357" s="36"/>
      <c r="C357" s="36"/>
      <c r="D357" s="36"/>
      <c r="E357" s="36"/>
      <c r="F357" s="36"/>
      <c r="G357" s="36"/>
      <c r="H357" s="36"/>
      <c r="I357" s="36"/>
      <c r="J357" s="36"/>
      <c r="K357" s="36"/>
      <c r="L357" s="36"/>
      <c r="M357" s="36"/>
      <c r="N357" s="36"/>
      <c r="O357" s="36"/>
      <c r="P357" s="36"/>
      <c r="Q357" s="36"/>
      <c r="R357" s="36"/>
      <c r="S357" s="36"/>
      <c r="T357" s="36"/>
      <c r="U357" s="36"/>
      <c r="V357" s="36"/>
      <c r="W357" s="36"/>
      <c r="X357" s="36"/>
      <c r="Y357" s="36"/>
      <c r="Z357" s="36"/>
      <c r="AA357" s="36"/>
      <c r="AB357" s="36"/>
      <c r="AC357" s="36"/>
      <c r="AD357" s="36"/>
      <c r="AE357" s="36"/>
      <c r="AF357" s="36"/>
      <c r="AG357" s="36"/>
      <c r="AH357" s="36"/>
      <c r="AI357" s="36"/>
      <c r="AJ357" s="36"/>
    </row>
    <row r="358" spans="1:36" ht="12.75">
      <c r="A358" s="36"/>
      <c r="B358" s="36"/>
      <c r="C358" s="36"/>
      <c r="D358" s="36"/>
      <c r="E358" s="36"/>
      <c r="F358" s="36"/>
      <c r="G358" s="36"/>
      <c r="H358" s="36"/>
      <c r="I358" s="36"/>
      <c r="J358" s="36"/>
      <c r="K358" s="36"/>
      <c r="L358" s="36"/>
      <c r="M358" s="36"/>
      <c r="N358" s="36"/>
      <c r="O358" s="36"/>
      <c r="P358" s="36"/>
      <c r="Q358" s="36"/>
      <c r="R358" s="36"/>
      <c r="S358" s="36"/>
      <c r="T358" s="36"/>
      <c r="U358" s="36"/>
      <c r="V358" s="36"/>
      <c r="W358" s="36"/>
      <c r="X358" s="36"/>
      <c r="Y358" s="36"/>
      <c r="Z358" s="36"/>
      <c r="AA358" s="36"/>
      <c r="AB358" s="36"/>
      <c r="AC358" s="36"/>
      <c r="AD358" s="36"/>
      <c r="AE358" s="36"/>
      <c r="AF358" s="36"/>
      <c r="AG358" s="36"/>
      <c r="AH358" s="36"/>
      <c r="AI358" s="36"/>
      <c r="AJ358" s="36"/>
    </row>
    <row r="359" spans="1:36" ht="12.75">
      <c r="A359" s="36"/>
      <c r="B359" s="36"/>
      <c r="C359" s="36"/>
      <c r="D359" s="36"/>
      <c r="E359" s="36"/>
      <c r="F359" s="36"/>
      <c r="G359" s="36"/>
      <c r="H359" s="36"/>
      <c r="I359" s="36"/>
      <c r="J359" s="36"/>
      <c r="K359" s="36"/>
      <c r="L359" s="36"/>
      <c r="M359" s="36"/>
      <c r="N359" s="36"/>
      <c r="O359" s="36"/>
      <c r="P359" s="36"/>
      <c r="Q359" s="36"/>
      <c r="R359" s="36"/>
      <c r="S359" s="36"/>
      <c r="T359" s="36"/>
      <c r="U359" s="36"/>
      <c r="V359" s="36"/>
      <c r="W359" s="36"/>
      <c r="X359" s="36"/>
      <c r="Y359" s="36"/>
      <c r="Z359" s="36"/>
      <c r="AA359" s="36"/>
      <c r="AB359" s="36"/>
      <c r="AC359" s="36"/>
      <c r="AD359" s="36"/>
      <c r="AE359" s="36"/>
      <c r="AF359" s="36"/>
      <c r="AG359" s="36"/>
      <c r="AH359" s="36"/>
      <c r="AI359" s="36"/>
      <c r="AJ359" s="36"/>
    </row>
    <row r="360" spans="1:36" ht="12.75">
      <c r="A360" s="36"/>
      <c r="B360" s="36"/>
      <c r="C360" s="36"/>
      <c r="D360" s="36"/>
      <c r="E360" s="36"/>
      <c r="F360" s="36"/>
      <c r="G360" s="36"/>
      <c r="H360" s="36"/>
      <c r="I360" s="36"/>
      <c r="J360" s="36"/>
      <c r="K360" s="36"/>
      <c r="L360" s="36"/>
      <c r="M360" s="36"/>
      <c r="N360" s="36"/>
      <c r="O360" s="36"/>
      <c r="P360" s="36"/>
      <c r="Q360" s="36"/>
      <c r="R360" s="36"/>
      <c r="S360" s="36"/>
      <c r="T360" s="36"/>
      <c r="U360" s="36"/>
      <c r="V360" s="36"/>
      <c r="W360" s="36"/>
      <c r="X360" s="36"/>
      <c r="Y360" s="36"/>
      <c r="Z360" s="36"/>
      <c r="AA360" s="36"/>
      <c r="AB360" s="36"/>
      <c r="AC360" s="36"/>
      <c r="AD360" s="36"/>
      <c r="AE360" s="36"/>
      <c r="AF360" s="36"/>
      <c r="AG360" s="36"/>
      <c r="AH360" s="36"/>
      <c r="AI360" s="36"/>
      <c r="AJ360" s="36"/>
    </row>
    <row r="361" spans="1:36" ht="12.75">
      <c r="A361" s="36"/>
      <c r="B361" s="36"/>
      <c r="C361" s="36"/>
      <c r="D361" s="36"/>
      <c r="E361" s="36"/>
      <c r="F361" s="36"/>
      <c r="G361" s="36"/>
      <c r="H361" s="36"/>
      <c r="I361" s="36"/>
      <c r="J361" s="36"/>
      <c r="K361" s="36"/>
      <c r="L361" s="36"/>
      <c r="M361" s="36"/>
      <c r="N361" s="36"/>
      <c r="O361" s="36"/>
      <c r="P361" s="36"/>
      <c r="Q361" s="36"/>
      <c r="R361" s="36"/>
      <c r="S361" s="36"/>
      <c r="T361" s="36"/>
      <c r="U361" s="36"/>
      <c r="V361" s="36"/>
      <c r="W361" s="36"/>
      <c r="X361" s="36"/>
      <c r="Y361" s="36"/>
      <c r="Z361" s="36"/>
      <c r="AA361" s="36"/>
      <c r="AB361" s="36"/>
      <c r="AC361" s="36"/>
      <c r="AD361" s="36"/>
      <c r="AE361" s="36"/>
      <c r="AF361" s="36"/>
      <c r="AG361" s="36"/>
      <c r="AH361" s="36"/>
      <c r="AI361" s="36"/>
      <c r="AJ361" s="36"/>
    </row>
    <row r="362" spans="1:36" ht="12.75">
      <c r="A362" s="36"/>
      <c r="B362" s="36"/>
      <c r="C362" s="36"/>
      <c r="D362" s="36"/>
      <c r="E362" s="36"/>
      <c r="F362" s="36"/>
      <c r="G362" s="36"/>
      <c r="H362" s="36"/>
      <c r="I362" s="36"/>
      <c r="J362" s="36"/>
      <c r="K362" s="36"/>
      <c r="L362" s="36"/>
      <c r="M362" s="36"/>
      <c r="N362" s="36"/>
      <c r="O362" s="36"/>
      <c r="P362" s="36"/>
      <c r="Q362" s="36"/>
      <c r="R362" s="36"/>
      <c r="S362" s="36"/>
      <c r="T362" s="36"/>
      <c r="U362" s="36"/>
      <c r="V362" s="36"/>
      <c r="W362" s="36"/>
      <c r="X362" s="36"/>
      <c r="Y362" s="36"/>
      <c r="Z362" s="36"/>
      <c r="AA362" s="36"/>
      <c r="AB362" s="36"/>
      <c r="AC362" s="36"/>
      <c r="AD362" s="36"/>
      <c r="AE362" s="36"/>
      <c r="AF362" s="36"/>
      <c r="AG362" s="36"/>
      <c r="AH362" s="36"/>
      <c r="AI362" s="36"/>
      <c r="AJ362" s="36"/>
    </row>
    <row r="363" spans="1:36" ht="12.75">
      <c r="A363" s="36"/>
      <c r="B363" s="36"/>
      <c r="C363" s="36"/>
      <c r="D363" s="36"/>
      <c r="E363" s="36"/>
      <c r="F363" s="36"/>
      <c r="G363" s="36"/>
      <c r="H363" s="36"/>
      <c r="I363" s="36"/>
      <c r="J363" s="36"/>
      <c r="K363" s="36"/>
      <c r="L363" s="36"/>
      <c r="M363" s="36"/>
      <c r="N363" s="36"/>
      <c r="O363" s="36"/>
      <c r="P363" s="36"/>
      <c r="Q363" s="36"/>
      <c r="R363" s="36"/>
      <c r="S363" s="36"/>
      <c r="T363" s="36"/>
      <c r="U363" s="36"/>
      <c r="V363" s="36"/>
      <c r="W363" s="36"/>
      <c r="X363" s="36"/>
      <c r="Y363" s="36"/>
      <c r="Z363" s="36"/>
      <c r="AA363" s="36"/>
      <c r="AB363" s="36"/>
      <c r="AC363" s="36"/>
      <c r="AD363" s="36"/>
      <c r="AE363" s="36"/>
      <c r="AF363" s="36"/>
      <c r="AG363" s="36"/>
      <c r="AH363" s="36"/>
      <c r="AI363" s="36"/>
      <c r="AJ363" s="36"/>
    </row>
    <row r="364" spans="1:36" ht="12.75">
      <c r="A364" s="36"/>
      <c r="B364" s="36"/>
      <c r="C364" s="36"/>
      <c r="D364" s="36"/>
      <c r="E364" s="36"/>
      <c r="F364" s="36"/>
      <c r="G364" s="36"/>
      <c r="H364" s="36"/>
      <c r="I364" s="36"/>
      <c r="J364" s="36"/>
      <c r="K364" s="36"/>
      <c r="L364" s="36"/>
      <c r="M364" s="36"/>
      <c r="N364" s="36"/>
      <c r="O364" s="36"/>
      <c r="P364" s="36"/>
      <c r="Q364" s="36"/>
      <c r="R364" s="36"/>
      <c r="S364" s="36"/>
      <c r="T364" s="36"/>
      <c r="U364" s="36"/>
      <c r="V364" s="36"/>
      <c r="W364" s="36"/>
      <c r="X364" s="36"/>
      <c r="Y364" s="36"/>
      <c r="Z364" s="36"/>
      <c r="AA364" s="36"/>
      <c r="AB364" s="36"/>
      <c r="AC364" s="36"/>
      <c r="AD364" s="36"/>
      <c r="AE364" s="36"/>
      <c r="AF364" s="36"/>
      <c r="AG364" s="36"/>
      <c r="AH364" s="36"/>
      <c r="AI364" s="36"/>
      <c r="AJ364" s="36"/>
    </row>
    <row r="365" spans="1:36" ht="12.75">
      <c r="A365" s="36"/>
      <c r="B365" s="36"/>
      <c r="C365" s="36"/>
      <c r="D365" s="36"/>
      <c r="E365" s="36"/>
      <c r="F365" s="36"/>
      <c r="G365" s="36"/>
      <c r="H365" s="36"/>
      <c r="I365" s="36"/>
      <c r="J365" s="36"/>
      <c r="K365" s="36"/>
      <c r="L365" s="36"/>
      <c r="M365" s="36"/>
      <c r="N365" s="36"/>
      <c r="O365" s="36"/>
      <c r="P365" s="36"/>
      <c r="Q365" s="36"/>
      <c r="R365" s="36"/>
      <c r="S365" s="36"/>
      <c r="T365" s="36"/>
      <c r="U365" s="36"/>
      <c r="V365" s="36"/>
      <c r="W365" s="36"/>
      <c r="X365" s="36"/>
      <c r="Y365" s="36"/>
      <c r="Z365" s="36"/>
      <c r="AA365" s="36"/>
      <c r="AB365" s="36"/>
      <c r="AC365" s="36"/>
      <c r="AD365" s="36"/>
      <c r="AE365" s="36"/>
      <c r="AF365" s="36"/>
      <c r="AG365" s="36"/>
      <c r="AH365" s="36"/>
      <c r="AI365" s="36"/>
      <c r="AJ365" s="36"/>
    </row>
    <row r="366" spans="1:36" ht="12.75">
      <c r="A366" s="36"/>
      <c r="B366" s="36"/>
      <c r="C366" s="36"/>
      <c r="D366" s="36"/>
      <c r="E366" s="36"/>
      <c r="F366" s="36"/>
      <c r="G366" s="36"/>
      <c r="H366" s="36"/>
      <c r="I366" s="36"/>
      <c r="J366" s="36"/>
      <c r="K366" s="36"/>
      <c r="L366" s="36"/>
      <c r="M366" s="36"/>
      <c r="N366" s="36"/>
      <c r="O366" s="36"/>
      <c r="P366" s="36"/>
      <c r="Q366" s="36"/>
      <c r="R366" s="36"/>
      <c r="S366" s="36"/>
      <c r="T366" s="36"/>
      <c r="U366" s="36"/>
      <c r="V366" s="36"/>
      <c r="W366" s="36"/>
      <c r="X366" s="36"/>
      <c r="Y366" s="36"/>
      <c r="Z366" s="36"/>
      <c r="AA366" s="36"/>
      <c r="AB366" s="36"/>
      <c r="AC366" s="36"/>
      <c r="AD366" s="36"/>
      <c r="AE366" s="36"/>
      <c r="AF366" s="36"/>
      <c r="AG366" s="36"/>
      <c r="AH366" s="36"/>
      <c r="AI366" s="36"/>
      <c r="AJ366" s="36"/>
    </row>
    <row r="367" spans="1:36" ht="12.75">
      <c r="A367" s="36"/>
      <c r="B367" s="36"/>
      <c r="C367" s="36"/>
      <c r="D367" s="36"/>
      <c r="E367" s="36"/>
      <c r="F367" s="36"/>
      <c r="G367" s="36"/>
      <c r="H367" s="36"/>
      <c r="I367" s="36"/>
      <c r="J367" s="36"/>
      <c r="K367" s="36"/>
      <c r="L367" s="36"/>
      <c r="M367" s="36"/>
      <c r="N367" s="36"/>
      <c r="O367" s="36"/>
      <c r="P367" s="36"/>
      <c r="Q367" s="36"/>
      <c r="R367" s="36"/>
      <c r="S367" s="36"/>
      <c r="T367" s="36"/>
      <c r="U367" s="36"/>
      <c r="V367" s="36"/>
      <c r="W367" s="36"/>
      <c r="X367" s="36"/>
      <c r="Y367" s="36"/>
      <c r="Z367" s="36"/>
      <c r="AA367" s="36"/>
      <c r="AB367" s="36"/>
      <c r="AC367" s="36"/>
      <c r="AD367" s="36"/>
      <c r="AE367" s="36"/>
      <c r="AF367" s="36"/>
      <c r="AG367" s="36"/>
      <c r="AH367" s="36"/>
      <c r="AI367" s="36"/>
      <c r="AJ367" s="36"/>
    </row>
    <row r="368" spans="1:36" ht="12.75">
      <c r="A368" s="36"/>
      <c r="B368" s="36"/>
      <c r="C368" s="36"/>
      <c r="D368" s="36"/>
      <c r="E368" s="36"/>
      <c r="F368" s="36"/>
      <c r="G368" s="36"/>
      <c r="H368" s="36"/>
      <c r="I368" s="36"/>
      <c r="J368" s="36"/>
      <c r="K368" s="36"/>
      <c r="L368" s="36"/>
      <c r="M368" s="36"/>
      <c r="N368" s="36"/>
      <c r="O368" s="36"/>
      <c r="P368" s="36"/>
      <c r="Q368" s="36"/>
      <c r="R368" s="36"/>
      <c r="S368" s="36"/>
      <c r="T368" s="36"/>
      <c r="U368" s="36"/>
      <c r="V368" s="36"/>
      <c r="W368" s="36"/>
      <c r="X368" s="36"/>
      <c r="Y368" s="36"/>
      <c r="Z368" s="36"/>
      <c r="AA368" s="36"/>
      <c r="AB368" s="36"/>
      <c r="AC368" s="36"/>
      <c r="AD368" s="36"/>
      <c r="AE368" s="36"/>
      <c r="AF368" s="36"/>
      <c r="AG368" s="36"/>
      <c r="AH368" s="36"/>
      <c r="AI368" s="36"/>
      <c r="AJ368" s="36"/>
    </row>
    <row r="369" spans="1:36" ht="12.75">
      <c r="A369" s="36"/>
      <c r="B369" s="36"/>
      <c r="C369" s="36"/>
      <c r="D369" s="36"/>
      <c r="E369" s="36"/>
      <c r="F369" s="36"/>
      <c r="G369" s="36"/>
      <c r="H369" s="36"/>
      <c r="I369" s="36"/>
      <c r="J369" s="36"/>
      <c r="K369" s="36"/>
      <c r="L369" s="36"/>
      <c r="M369" s="36"/>
      <c r="N369" s="36"/>
      <c r="O369" s="36"/>
      <c r="P369" s="36"/>
      <c r="Q369" s="36"/>
      <c r="R369" s="36"/>
      <c r="S369" s="36"/>
      <c r="T369" s="36"/>
      <c r="U369" s="36"/>
      <c r="V369" s="36"/>
      <c r="W369" s="36"/>
      <c r="X369" s="36"/>
      <c r="Y369" s="36"/>
      <c r="Z369" s="36"/>
      <c r="AA369" s="36"/>
      <c r="AB369" s="36"/>
      <c r="AC369" s="36"/>
      <c r="AD369" s="36"/>
      <c r="AE369" s="36"/>
      <c r="AF369" s="36"/>
      <c r="AG369" s="36"/>
      <c r="AH369" s="36"/>
      <c r="AI369" s="36"/>
      <c r="AJ369" s="36"/>
    </row>
    <row r="370" spans="1:36" ht="12.75">
      <c r="A370" s="36"/>
      <c r="B370" s="36"/>
      <c r="C370" s="36"/>
      <c r="D370" s="36"/>
      <c r="E370" s="36"/>
      <c r="F370" s="36"/>
      <c r="G370" s="36"/>
      <c r="H370" s="36"/>
      <c r="I370" s="36"/>
      <c r="J370" s="36"/>
      <c r="K370" s="36"/>
      <c r="L370" s="36"/>
      <c r="M370" s="36"/>
      <c r="N370" s="36"/>
      <c r="O370" s="36"/>
      <c r="P370" s="36"/>
      <c r="Q370" s="36"/>
      <c r="R370" s="36"/>
      <c r="S370" s="36"/>
      <c r="T370" s="36"/>
      <c r="U370" s="36"/>
      <c r="V370" s="36"/>
      <c r="W370" s="36"/>
      <c r="X370" s="36"/>
      <c r="Y370" s="36"/>
      <c r="Z370" s="36"/>
      <c r="AA370" s="36"/>
      <c r="AB370" s="36"/>
      <c r="AC370" s="36"/>
      <c r="AD370" s="36"/>
      <c r="AE370" s="36"/>
      <c r="AF370" s="36"/>
      <c r="AG370" s="36"/>
      <c r="AH370" s="36"/>
      <c r="AI370" s="36"/>
      <c r="AJ370" s="36"/>
    </row>
    <row r="371" spans="1:36" ht="12.75">
      <c r="A371" s="36"/>
      <c r="B371" s="36"/>
      <c r="C371" s="36"/>
      <c r="D371" s="36"/>
      <c r="E371" s="36"/>
      <c r="F371" s="36"/>
      <c r="G371" s="36"/>
      <c r="H371" s="36"/>
      <c r="I371" s="36"/>
      <c r="J371" s="36"/>
      <c r="K371" s="36"/>
      <c r="L371" s="36"/>
      <c r="M371" s="36"/>
      <c r="N371" s="36"/>
      <c r="O371" s="36"/>
      <c r="P371" s="36"/>
      <c r="Q371" s="36"/>
      <c r="R371" s="36"/>
      <c r="S371" s="36"/>
      <c r="T371" s="36"/>
      <c r="U371" s="36"/>
      <c r="V371" s="36"/>
      <c r="W371" s="36"/>
      <c r="X371" s="36"/>
      <c r="Y371" s="36"/>
      <c r="Z371" s="36"/>
      <c r="AA371" s="36"/>
      <c r="AB371" s="36"/>
      <c r="AC371" s="36"/>
      <c r="AD371" s="36"/>
      <c r="AE371" s="36"/>
      <c r="AF371" s="36"/>
      <c r="AG371" s="36"/>
      <c r="AH371" s="36"/>
      <c r="AI371" s="36"/>
      <c r="AJ371" s="36"/>
    </row>
    <row r="372" spans="1:36" ht="12.75">
      <c r="A372" s="36"/>
      <c r="B372" s="36"/>
      <c r="C372" s="36"/>
      <c r="D372" s="36"/>
      <c r="E372" s="36"/>
      <c r="F372" s="36"/>
      <c r="G372" s="36"/>
      <c r="H372" s="36"/>
      <c r="I372" s="36"/>
      <c r="J372" s="36"/>
      <c r="K372" s="36"/>
      <c r="L372" s="36"/>
      <c r="M372" s="36"/>
      <c r="N372" s="36"/>
      <c r="O372" s="36"/>
      <c r="P372" s="36"/>
      <c r="Q372" s="36"/>
      <c r="R372" s="36"/>
      <c r="S372" s="36"/>
      <c r="T372" s="36"/>
      <c r="U372" s="36"/>
      <c r="V372" s="36"/>
      <c r="W372" s="36"/>
      <c r="X372" s="36"/>
      <c r="Y372" s="36"/>
      <c r="Z372" s="36"/>
      <c r="AA372" s="36"/>
      <c r="AB372" s="36"/>
      <c r="AC372" s="36"/>
      <c r="AD372" s="36"/>
      <c r="AE372" s="36"/>
      <c r="AF372" s="36"/>
      <c r="AG372" s="36"/>
      <c r="AH372" s="36"/>
      <c r="AI372" s="36"/>
      <c r="AJ372" s="36"/>
    </row>
    <row r="373" spans="1:36" ht="12.75">
      <c r="A373" s="36"/>
      <c r="B373" s="36"/>
      <c r="C373" s="36"/>
      <c r="D373" s="36"/>
      <c r="E373" s="36"/>
      <c r="F373" s="36"/>
      <c r="G373" s="36"/>
      <c r="H373" s="36"/>
      <c r="I373" s="36"/>
      <c r="J373" s="36"/>
      <c r="K373" s="36"/>
      <c r="L373" s="36"/>
      <c r="M373" s="36"/>
      <c r="N373" s="36"/>
      <c r="O373" s="36"/>
      <c r="P373" s="36"/>
      <c r="Q373" s="36"/>
      <c r="R373" s="36"/>
      <c r="S373" s="36"/>
      <c r="T373" s="36"/>
      <c r="U373" s="36"/>
      <c r="V373" s="36"/>
      <c r="W373" s="36"/>
      <c r="X373" s="36"/>
      <c r="Y373" s="36"/>
      <c r="Z373" s="36"/>
      <c r="AA373" s="36"/>
      <c r="AB373" s="36"/>
      <c r="AC373" s="36"/>
      <c r="AD373" s="36"/>
      <c r="AE373" s="36"/>
      <c r="AF373" s="36"/>
      <c r="AG373" s="36"/>
      <c r="AH373" s="36"/>
      <c r="AI373" s="36"/>
      <c r="AJ373" s="36"/>
    </row>
    <row r="374" spans="1:36" ht="12.75">
      <c r="A374" s="36"/>
      <c r="B374" s="36"/>
      <c r="C374" s="36"/>
      <c r="D374" s="36"/>
      <c r="E374" s="36"/>
      <c r="F374" s="36"/>
      <c r="G374" s="36"/>
      <c r="H374" s="36"/>
      <c r="I374" s="36"/>
      <c r="J374" s="36"/>
      <c r="K374" s="36"/>
      <c r="L374" s="36"/>
      <c r="M374" s="36"/>
      <c r="N374" s="36"/>
      <c r="O374" s="36"/>
      <c r="P374" s="36"/>
      <c r="Q374" s="36"/>
      <c r="R374" s="36"/>
      <c r="S374" s="36"/>
      <c r="T374" s="36"/>
      <c r="U374" s="36"/>
      <c r="V374" s="36"/>
      <c r="W374" s="36"/>
      <c r="X374" s="36"/>
      <c r="Y374" s="36"/>
      <c r="Z374" s="36"/>
      <c r="AA374" s="36"/>
      <c r="AB374" s="36"/>
      <c r="AC374" s="36"/>
      <c r="AD374" s="36"/>
      <c r="AE374" s="36"/>
      <c r="AF374" s="36"/>
      <c r="AG374" s="36"/>
      <c r="AH374" s="36"/>
      <c r="AI374" s="36"/>
      <c r="AJ374" s="36"/>
    </row>
    <row r="375" spans="1:36" ht="12.75">
      <c r="A375" s="36"/>
      <c r="B375" s="36"/>
      <c r="C375" s="36"/>
      <c r="D375" s="36"/>
      <c r="E375" s="36"/>
      <c r="F375" s="36"/>
      <c r="G375" s="36"/>
      <c r="H375" s="36"/>
      <c r="I375" s="36"/>
      <c r="J375" s="36"/>
      <c r="K375" s="36"/>
      <c r="L375" s="36"/>
      <c r="M375" s="36"/>
      <c r="N375" s="36"/>
      <c r="O375" s="36"/>
      <c r="P375" s="36"/>
      <c r="Q375" s="36"/>
      <c r="R375" s="36"/>
      <c r="S375" s="36"/>
      <c r="T375" s="36"/>
      <c r="U375" s="36"/>
      <c r="V375" s="36"/>
      <c r="W375" s="36"/>
      <c r="X375" s="36"/>
      <c r="Y375" s="36"/>
      <c r="Z375" s="36"/>
      <c r="AA375" s="36"/>
      <c r="AB375" s="36"/>
      <c r="AC375" s="36"/>
      <c r="AD375" s="36"/>
      <c r="AE375" s="36"/>
      <c r="AF375" s="36"/>
      <c r="AG375" s="36"/>
      <c r="AH375" s="36"/>
      <c r="AI375" s="36"/>
      <c r="AJ375" s="36"/>
    </row>
    <row r="376" spans="1:36" ht="12.75">
      <c r="A376" s="36"/>
      <c r="B376" s="36"/>
      <c r="C376" s="36"/>
      <c r="D376" s="36"/>
      <c r="E376" s="36"/>
      <c r="F376" s="36"/>
      <c r="G376" s="36"/>
      <c r="H376" s="36"/>
      <c r="I376" s="36"/>
      <c r="J376" s="36"/>
      <c r="K376" s="36"/>
      <c r="L376" s="36"/>
      <c r="M376" s="36"/>
      <c r="N376" s="36"/>
      <c r="O376" s="36"/>
      <c r="P376" s="36"/>
      <c r="Q376" s="36"/>
      <c r="R376" s="36"/>
      <c r="S376" s="36"/>
      <c r="T376" s="36"/>
      <c r="U376" s="36"/>
      <c r="V376" s="36"/>
      <c r="W376" s="36"/>
      <c r="X376" s="36"/>
      <c r="Y376" s="36"/>
      <c r="Z376" s="36"/>
      <c r="AA376" s="36"/>
      <c r="AB376" s="36"/>
      <c r="AC376" s="36"/>
      <c r="AD376" s="36"/>
      <c r="AE376" s="36"/>
      <c r="AF376" s="36"/>
      <c r="AG376" s="36"/>
      <c r="AH376" s="36"/>
      <c r="AI376" s="36"/>
      <c r="AJ376" s="36"/>
    </row>
    <row r="377" spans="1:36" ht="12.75">
      <c r="A377" s="36"/>
      <c r="B377" s="36"/>
      <c r="C377" s="36"/>
      <c r="D377" s="36"/>
      <c r="E377" s="36"/>
      <c r="F377" s="36"/>
      <c r="G377" s="36"/>
      <c r="H377" s="36"/>
      <c r="I377" s="36"/>
      <c r="J377" s="36"/>
      <c r="K377" s="36"/>
      <c r="L377" s="36"/>
      <c r="M377" s="36"/>
      <c r="N377" s="36"/>
      <c r="O377" s="36"/>
      <c r="P377" s="36"/>
      <c r="Q377" s="36"/>
      <c r="R377" s="36"/>
      <c r="S377" s="36"/>
      <c r="T377" s="36"/>
      <c r="U377" s="36"/>
      <c r="V377" s="36"/>
      <c r="W377" s="36"/>
      <c r="X377" s="36"/>
      <c r="Y377" s="36"/>
      <c r="Z377" s="36"/>
      <c r="AA377" s="36"/>
      <c r="AB377" s="36"/>
      <c r="AC377" s="36"/>
      <c r="AD377" s="36"/>
      <c r="AE377" s="36"/>
      <c r="AF377" s="36"/>
      <c r="AG377" s="36"/>
      <c r="AH377" s="36"/>
      <c r="AI377" s="36"/>
      <c r="AJ377" s="36"/>
    </row>
    <row r="378" spans="1:36" ht="12.75">
      <c r="A378" s="36"/>
      <c r="B378" s="36"/>
      <c r="C378" s="36"/>
      <c r="D378" s="36"/>
      <c r="E378" s="36"/>
      <c r="F378" s="36"/>
      <c r="G378" s="36"/>
      <c r="H378" s="36"/>
      <c r="I378" s="36"/>
      <c r="J378" s="36"/>
      <c r="K378" s="36"/>
      <c r="L378" s="36"/>
      <c r="M378" s="36"/>
      <c r="N378" s="36"/>
      <c r="O378" s="36"/>
      <c r="P378" s="36"/>
      <c r="Q378" s="36"/>
      <c r="R378" s="36"/>
      <c r="S378" s="36"/>
      <c r="T378" s="36"/>
      <c r="U378" s="36"/>
      <c r="V378" s="36"/>
      <c r="W378" s="36"/>
      <c r="X378" s="36"/>
      <c r="Y378" s="36"/>
      <c r="Z378" s="36"/>
      <c r="AA378" s="36"/>
      <c r="AB378" s="36"/>
      <c r="AC378" s="36"/>
      <c r="AD378" s="36"/>
      <c r="AE378" s="36"/>
      <c r="AF378" s="36"/>
      <c r="AG378" s="36"/>
      <c r="AH378" s="36"/>
      <c r="AI378" s="36"/>
      <c r="AJ378" s="36"/>
    </row>
    <row r="379" spans="1:36" ht="12.75">
      <c r="A379" s="36"/>
      <c r="B379" s="36"/>
      <c r="C379" s="36"/>
      <c r="D379" s="36"/>
      <c r="E379" s="36"/>
      <c r="F379" s="36"/>
      <c r="G379" s="36"/>
      <c r="H379" s="36"/>
      <c r="I379" s="36"/>
      <c r="J379" s="36"/>
      <c r="K379" s="36"/>
      <c r="L379" s="36"/>
      <c r="M379" s="36"/>
      <c r="N379" s="36"/>
      <c r="O379" s="36"/>
      <c r="P379" s="36"/>
      <c r="Q379" s="36"/>
      <c r="R379" s="36"/>
      <c r="S379" s="36"/>
      <c r="T379" s="36"/>
      <c r="U379" s="36"/>
      <c r="V379" s="36"/>
      <c r="W379" s="36"/>
      <c r="X379" s="36"/>
      <c r="Y379" s="36"/>
      <c r="Z379" s="36"/>
      <c r="AA379" s="36"/>
      <c r="AB379" s="36"/>
      <c r="AC379" s="36"/>
      <c r="AD379" s="36"/>
      <c r="AE379" s="36"/>
      <c r="AF379" s="36"/>
      <c r="AG379" s="36"/>
      <c r="AH379" s="36"/>
      <c r="AI379" s="36"/>
      <c r="AJ379" s="36"/>
    </row>
    <row r="380" spans="1:36" ht="12.75">
      <c r="A380" s="36"/>
      <c r="B380" s="36"/>
      <c r="C380" s="36"/>
      <c r="D380" s="36"/>
      <c r="E380" s="36"/>
      <c r="F380" s="36"/>
      <c r="G380" s="36"/>
      <c r="H380" s="36"/>
      <c r="I380" s="36"/>
      <c r="J380" s="36"/>
      <c r="K380" s="36"/>
      <c r="L380" s="36"/>
      <c r="M380" s="36"/>
      <c r="N380" s="36"/>
      <c r="O380" s="36"/>
      <c r="P380" s="36"/>
      <c r="Q380" s="36"/>
      <c r="R380" s="36"/>
      <c r="S380" s="36"/>
      <c r="T380" s="36"/>
      <c r="U380" s="36"/>
      <c r="V380" s="36"/>
      <c r="W380" s="36"/>
      <c r="X380" s="36"/>
      <c r="Y380" s="36"/>
      <c r="Z380" s="36"/>
      <c r="AA380" s="36"/>
      <c r="AB380" s="36"/>
      <c r="AC380" s="36"/>
      <c r="AD380" s="36"/>
      <c r="AE380" s="36"/>
      <c r="AF380" s="36"/>
      <c r="AG380" s="36"/>
      <c r="AH380" s="36"/>
      <c r="AI380" s="36"/>
      <c r="AJ380" s="36"/>
    </row>
    <row r="381" spans="1:36" ht="12.75">
      <c r="A381" s="36"/>
      <c r="B381" s="36"/>
      <c r="C381" s="36"/>
      <c r="D381" s="36"/>
      <c r="E381" s="36"/>
      <c r="F381" s="36"/>
      <c r="G381" s="36"/>
      <c r="H381" s="36"/>
      <c r="I381" s="36"/>
      <c r="J381" s="36"/>
      <c r="K381" s="36"/>
      <c r="L381" s="36"/>
      <c r="M381" s="36"/>
      <c r="N381" s="36"/>
      <c r="O381" s="36"/>
      <c r="P381" s="36"/>
      <c r="Q381" s="36"/>
      <c r="R381" s="36"/>
      <c r="S381" s="36"/>
      <c r="T381" s="36"/>
      <c r="U381" s="36"/>
      <c r="V381" s="36"/>
      <c r="W381" s="36"/>
      <c r="X381" s="36"/>
      <c r="Y381" s="36"/>
      <c r="Z381" s="36"/>
      <c r="AA381" s="36"/>
      <c r="AB381" s="36"/>
      <c r="AC381" s="36"/>
      <c r="AD381" s="36"/>
      <c r="AE381" s="36"/>
      <c r="AF381" s="36"/>
      <c r="AG381" s="36"/>
      <c r="AH381" s="36"/>
      <c r="AI381" s="36"/>
      <c r="AJ381" s="36"/>
    </row>
    <row r="382" spans="1:36" ht="12.75">
      <c r="A382" s="36"/>
      <c r="B382" s="36"/>
      <c r="C382" s="36"/>
      <c r="D382" s="36"/>
      <c r="E382" s="36"/>
      <c r="F382" s="36"/>
      <c r="G382" s="36"/>
      <c r="H382" s="36"/>
      <c r="I382" s="36"/>
      <c r="J382" s="36"/>
      <c r="K382" s="36"/>
      <c r="L382" s="36"/>
      <c r="M382" s="36"/>
      <c r="N382" s="36"/>
      <c r="O382" s="36"/>
      <c r="P382" s="36"/>
      <c r="Q382" s="36"/>
      <c r="R382" s="36"/>
      <c r="S382" s="36"/>
      <c r="T382" s="36"/>
      <c r="U382" s="36"/>
      <c r="V382" s="36"/>
      <c r="W382" s="36"/>
      <c r="X382" s="36"/>
      <c r="Y382" s="36"/>
      <c r="Z382" s="36"/>
      <c r="AA382" s="36"/>
      <c r="AB382" s="36"/>
      <c r="AC382" s="36"/>
      <c r="AD382" s="36"/>
      <c r="AE382" s="36"/>
      <c r="AF382" s="36"/>
      <c r="AG382" s="36"/>
      <c r="AH382" s="36"/>
      <c r="AI382" s="36"/>
      <c r="AJ382" s="36"/>
    </row>
    <row r="383" spans="1:36" ht="12.75">
      <c r="A383" s="36"/>
      <c r="B383" s="36"/>
      <c r="C383" s="36"/>
      <c r="D383" s="36"/>
      <c r="E383" s="36"/>
      <c r="F383" s="36"/>
      <c r="G383" s="36"/>
      <c r="H383" s="36"/>
      <c r="I383" s="36"/>
      <c r="J383" s="36"/>
      <c r="K383" s="36"/>
      <c r="L383" s="36"/>
      <c r="M383" s="36"/>
      <c r="N383" s="36"/>
      <c r="O383" s="36"/>
      <c r="P383" s="36"/>
      <c r="Q383" s="36"/>
      <c r="R383" s="36"/>
      <c r="S383" s="36"/>
      <c r="T383" s="36"/>
      <c r="U383" s="36"/>
      <c r="V383" s="36"/>
      <c r="W383" s="36"/>
      <c r="X383" s="36"/>
      <c r="Y383" s="36"/>
      <c r="Z383" s="36"/>
      <c r="AA383" s="36"/>
      <c r="AB383" s="36"/>
      <c r="AC383" s="36"/>
      <c r="AD383" s="36"/>
      <c r="AE383" s="36"/>
      <c r="AF383" s="36"/>
      <c r="AG383" s="36"/>
      <c r="AH383" s="36"/>
      <c r="AI383" s="36"/>
      <c r="AJ383" s="36"/>
    </row>
    <row r="384" spans="1:36" ht="12.75">
      <c r="A384" s="36"/>
      <c r="B384" s="36"/>
      <c r="C384" s="36"/>
      <c r="D384" s="36"/>
      <c r="E384" s="36"/>
      <c r="F384" s="36"/>
      <c r="G384" s="36"/>
      <c r="H384" s="36"/>
      <c r="I384" s="36"/>
      <c r="J384" s="36"/>
      <c r="K384" s="36"/>
      <c r="L384" s="36"/>
      <c r="M384" s="36"/>
      <c r="N384" s="36"/>
      <c r="O384" s="36"/>
      <c r="P384" s="36"/>
      <c r="Q384" s="36"/>
      <c r="R384" s="36"/>
      <c r="S384" s="36"/>
      <c r="T384" s="36"/>
      <c r="U384" s="36"/>
      <c r="V384" s="36"/>
      <c r="W384" s="36"/>
      <c r="X384" s="36"/>
      <c r="Y384" s="36"/>
      <c r="Z384" s="36"/>
      <c r="AA384" s="36"/>
      <c r="AB384" s="36"/>
      <c r="AC384" s="36"/>
      <c r="AD384" s="36"/>
      <c r="AE384" s="36"/>
      <c r="AF384" s="36"/>
      <c r="AG384" s="36"/>
      <c r="AH384" s="36"/>
      <c r="AI384" s="36"/>
      <c r="AJ384" s="36"/>
    </row>
    <row r="385" spans="1:36" ht="12.75">
      <c r="A385" s="36"/>
      <c r="B385" s="36"/>
      <c r="C385" s="36"/>
      <c r="D385" s="36"/>
      <c r="E385" s="36"/>
      <c r="F385" s="36"/>
      <c r="G385" s="36"/>
      <c r="H385" s="36"/>
      <c r="I385" s="36"/>
      <c r="J385" s="36"/>
      <c r="K385" s="36"/>
      <c r="L385" s="36"/>
      <c r="M385" s="36"/>
      <c r="N385" s="36"/>
      <c r="O385" s="36"/>
      <c r="P385" s="36"/>
      <c r="Q385" s="36"/>
      <c r="R385" s="36"/>
      <c r="S385" s="36"/>
      <c r="T385" s="36"/>
      <c r="U385" s="36"/>
      <c r="V385" s="36"/>
      <c r="W385" s="36"/>
      <c r="X385" s="36"/>
      <c r="Y385" s="36"/>
      <c r="Z385" s="36"/>
      <c r="AA385" s="36"/>
      <c r="AB385" s="36"/>
      <c r="AC385" s="36"/>
      <c r="AD385" s="36"/>
      <c r="AE385" s="36"/>
      <c r="AF385" s="36"/>
      <c r="AG385" s="36"/>
      <c r="AH385" s="36"/>
      <c r="AI385" s="36"/>
      <c r="AJ385" s="36"/>
    </row>
    <row r="386" spans="1:36" ht="12.75">
      <c r="A386" s="36"/>
      <c r="B386" s="36"/>
      <c r="C386" s="36"/>
      <c r="D386" s="36"/>
      <c r="E386" s="36"/>
      <c r="F386" s="36"/>
      <c r="G386" s="36"/>
      <c r="H386" s="36"/>
      <c r="I386" s="36"/>
      <c r="J386" s="36"/>
      <c r="K386" s="36"/>
      <c r="L386" s="36"/>
      <c r="M386" s="36"/>
      <c r="N386" s="36"/>
      <c r="O386" s="36"/>
      <c r="P386" s="36"/>
      <c r="Q386" s="36"/>
      <c r="R386" s="36"/>
      <c r="S386" s="36"/>
      <c r="T386" s="36"/>
      <c r="U386" s="36"/>
      <c r="V386" s="36"/>
      <c r="W386" s="36"/>
      <c r="X386" s="36"/>
      <c r="Y386" s="36"/>
      <c r="Z386" s="36"/>
      <c r="AA386" s="36"/>
      <c r="AB386" s="36"/>
      <c r="AC386" s="36"/>
      <c r="AD386" s="36"/>
      <c r="AE386" s="36"/>
      <c r="AF386" s="36"/>
      <c r="AG386" s="36"/>
      <c r="AH386" s="36"/>
      <c r="AI386" s="36"/>
      <c r="AJ386" s="36"/>
    </row>
    <row r="387" spans="1:36" ht="12.75">
      <c r="A387" s="36"/>
      <c r="B387" s="36"/>
      <c r="C387" s="36"/>
      <c r="D387" s="36"/>
      <c r="E387" s="36"/>
      <c r="F387" s="36"/>
      <c r="G387" s="36"/>
      <c r="H387" s="36"/>
      <c r="I387" s="36"/>
      <c r="J387" s="36"/>
      <c r="K387" s="36"/>
      <c r="L387" s="36"/>
      <c r="M387" s="36"/>
      <c r="N387" s="36"/>
      <c r="O387" s="36"/>
      <c r="P387" s="36"/>
      <c r="Q387" s="36"/>
      <c r="R387" s="36"/>
      <c r="S387" s="36"/>
      <c r="T387" s="36"/>
      <c r="U387" s="36"/>
      <c r="V387" s="36"/>
      <c r="W387" s="36"/>
      <c r="X387" s="36"/>
      <c r="Y387" s="36"/>
      <c r="Z387" s="36"/>
      <c r="AA387" s="36"/>
      <c r="AB387" s="36"/>
      <c r="AC387" s="36"/>
      <c r="AD387" s="36"/>
      <c r="AE387" s="36"/>
      <c r="AF387" s="36"/>
      <c r="AG387" s="36"/>
      <c r="AH387" s="36"/>
      <c r="AI387" s="36"/>
      <c r="AJ387" s="36"/>
    </row>
    <row r="388" spans="1:36" ht="12.75">
      <c r="A388" s="36"/>
      <c r="B388" s="36"/>
      <c r="C388" s="36"/>
      <c r="D388" s="36"/>
      <c r="E388" s="36"/>
      <c r="F388" s="36"/>
      <c r="G388" s="36"/>
      <c r="H388" s="36"/>
      <c r="I388" s="36"/>
      <c r="J388" s="36"/>
      <c r="K388" s="36"/>
      <c r="L388" s="36"/>
      <c r="M388" s="36"/>
      <c r="N388" s="36"/>
      <c r="O388" s="36"/>
      <c r="P388" s="36"/>
      <c r="Q388" s="36"/>
      <c r="R388" s="36"/>
      <c r="S388" s="36"/>
      <c r="T388" s="36"/>
      <c r="U388" s="36"/>
      <c r="V388" s="36"/>
      <c r="W388" s="36"/>
      <c r="X388" s="36"/>
      <c r="Y388" s="36"/>
      <c r="Z388" s="36"/>
      <c r="AA388" s="36"/>
      <c r="AB388" s="36"/>
      <c r="AC388" s="36"/>
      <c r="AD388" s="36"/>
      <c r="AE388" s="36"/>
      <c r="AF388" s="36"/>
      <c r="AG388" s="36"/>
      <c r="AH388" s="36"/>
      <c r="AI388" s="36"/>
      <c r="AJ388" s="36"/>
    </row>
    <row r="389" spans="1:36" ht="12.75">
      <c r="A389" s="36"/>
      <c r="B389" s="36"/>
      <c r="C389" s="36"/>
      <c r="D389" s="36"/>
      <c r="E389" s="36"/>
      <c r="F389" s="36"/>
      <c r="G389" s="36"/>
      <c r="H389" s="36"/>
      <c r="I389" s="36"/>
      <c r="J389" s="36"/>
      <c r="K389" s="36"/>
      <c r="L389" s="36"/>
      <c r="M389" s="36"/>
      <c r="N389" s="36"/>
      <c r="O389" s="36"/>
      <c r="P389" s="36"/>
      <c r="Q389" s="36"/>
      <c r="R389" s="36"/>
      <c r="S389" s="36"/>
      <c r="T389" s="36"/>
      <c r="U389" s="36"/>
      <c r="V389" s="36"/>
      <c r="W389" s="36"/>
      <c r="X389" s="36"/>
      <c r="Y389" s="36"/>
      <c r="Z389" s="36"/>
      <c r="AA389" s="36"/>
      <c r="AB389" s="36"/>
      <c r="AC389" s="36"/>
      <c r="AD389" s="36"/>
      <c r="AE389" s="36"/>
      <c r="AF389" s="36"/>
      <c r="AG389" s="36"/>
      <c r="AH389" s="36"/>
      <c r="AI389" s="36"/>
      <c r="AJ389" s="36"/>
    </row>
    <row r="390" spans="1:36" ht="12.75">
      <c r="A390" s="36"/>
      <c r="B390" s="36"/>
      <c r="C390" s="36"/>
      <c r="D390" s="36"/>
      <c r="E390" s="36"/>
      <c r="F390" s="36"/>
      <c r="G390" s="36"/>
      <c r="H390" s="36"/>
      <c r="I390" s="36"/>
      <c r="J390" s="36"/>
      <c r="K390" s="36"/>
      <c r="L390" s="36"/>
      <c r="M390" s="36"/>
      <c r="N390" s="36"/>
      <c r="O390" s="36"/>
      <c r="P390" s="36"/>
      <c r="Q390" s="36"/>
      <c r="R390" s="36"/>
      <c r="S390" s="36"/>
      <c r="T390" s="36"/>
      <c r="U390" s="36"/>
      <c r="V390" s="36"/>
      <c r="W390" s="36"/>
      <c r="X390" s="36"/>
      <c r="Y390" s="36"/>
      <c r="Z390" s="36"/>
      <c r="AA390" s="36"/>
      <c r="AB390" s="36"/>
      <c r="AC390" s="36"/>
      <c r="AD390" s="36"/>
      <c r="AE390" s="36"/>
      <c r="AF390" s="36"/>
      <c r="AG390" s="36"/>
      <c r="AH390" s="36"/>
      <c r="AI390" s="36"/>
      <c r="AJ390" s="36"/>
    </row>
    <row r="391" spans="1:36" ht="12.75">
      <c r="A391" s="36"/>
      <c r="B391" s="36"/>
      <c r="C391" s="36"/>
      <c r="D391" s="36"/>
      <c r="E391" s="36"/>
      <c r="F391" s="36"/>
      <c r="G391" s="36"/>
      <c r="H391" s="36"/>
      <c r="I391" s="36"/>
      <c r="J391" s="36"/>
      <c r="K391" s="36"/>
      <c r="L391" s="36"/>
      <c r="M391" s="36"/>
      <c r="N391" s="36"/>
      <c r="O391" s="36"/>
      <c r="P391" s="36"/>
      <c r="Q391" s="36"/>
      <c r="R391" s="36"/>
      <c r="S391" s="36"/>
      <c r="T391" s="36"/>
      <c r="U391" s="36"/>
      <c r="V391" s="36"/>
      <c r="W391" s="36"/>
      <c r="X391" s="36"/>
      <c r="Y391" s="36"/>
      <c r="Z391" s="36"/>
      <c r="AA391" s="36"/>
      <c r="AB391" s="36"/>
      <c r="AC391" s="36"/>
      <c r="AD391" s="36"/>
      <c r="AE391" s="36"/>
      <c r="AF391" s="36"/>
      <c r="AG391" s="36"/>
      <c r="AH391" s="36"/>
      <c r="AI391" s="36"/>
      <c r="AJ391" s="36"/>
    </row>
    <row r="392" spans="1:36" ht="12.75">
      <c r="A392" s="36"/>
      <c r="B392" s="36"/>
      <c r="C392" s="36"/>
      <c r="D392" s="36"/>
      <c r="E392" s="36"/>
      <c r="F392" s="36"/>
      <c r="G392" s="36"/>
      <c r="H392" s="36"/>
      <c r="I392" s="36"/>
      <c r="J392" s="36"/>
      <c r="K392" s="36"/>
      <c r="L392" s="36"/>
      <c r="M392" s="36"/>
      <c r="N392" s="36"/>
      <c r="O392" s="36"/>
      <c r="P392" s="36"/>
      <c r="Q392" s="36"/>
      <c r="R392" s="36"/>
      <c r="S392" s="36"/>
      <c r="T392" s="36"/>
      <c r="U392" s="36"/>
      <c r="V392" s="36"/>
      <c r="W392" s="36"/>
      <c r="X392" s="36"/>
      <c r="Y392" s="36"/>
      <c r="Z392" s="36"/>
      <c r="AA392" s="36"/>
      <c r="AB392" s="36"/>
      <c r="AC392" s="36"/>
      <c r="AD392" s="36"/>
      <c r="AE392" s="36"/>
      <c r="AF392" s="36"/>
      <c r="AG392" s="36"/>
      <c r="AH392" s="36"/>
      <c r="AI392" s="36"/>
      <c r="AJ392" s="36"/>
    </row>
    <row r="393" spans="1:36" ht="12.75">
      <c r="A393" s="36"/>
      <c r="B393" s="36"/>
      <c r="C393" s="36"/>
      <c r="D393" s="36"/>
      <c r="E393" s="36"/>
      <c r="F393" s="36"/>
      <c r="G393" s="36"/>
      <c r="H393" s="36"/>
      <c r="I393" s="36"/>
      <c r="J393" s="36"/>
      <c r="K393" s="36"/>
      <c r="L393" s="36"/>
      <c r="M393" s="36"/>
      <c r="N393" s="36"/>
      <c r="O393" s="36"/>
      <c r="P393" s="36"/>
      <c r="Q393" s="36"/>
      <c r="R393" s="36"/>
      <c r="S393" s="36"/>
      <c r="T393" s="36"/>
      <c r="U393" s="36"/>
      <c r="V393" s="36"/>
      <c r="W393" s="36"/>
      <c r="X393" s="36"/>
      <c r="Y393" s="36"/>
      <c r="Z393" s="36"/>
      <c r="AA393" s="36"/>
      <c r="AB393" s="36"/>
      <c r="AC393" s="36"/>
      <c r="AD393" s="36"/>
      <c r="AE393" s="36"/>
      <c r="AF393" s="36"/>
      <c r="AG393" s="36"/>
      <c r="AH393" s="36"/>
      <c r="AI393" s="36"/>
      <c r="AJ393" s="36"/>
    </row>
    <row r="394" spans="1:36" ht="12.75">
      <c r="A394" s="36"/>
      <c r="B394" s="36"/>
      <c r="C394" s="36"/>
      <c r="D394" s="36"/>
      <c r="E394" s="36"/>
      <c r="F394" s="36"/>
      <c r="G394" s="36"/>
      <c r="H394" s="36"/>
      <c r="I394" s="36"/>
      <c r="J394" s="36"/>
      <c r="K394" s="36"/>
      <c r="L394" s="36"/>
      <c r="M394" s="36"/>
      <c r="N394" s="36"/>
      <c r="O394" s="36"/>
      <c r="P394" s="36"/>
      <c r="Q394" s="36"/>
      <c r="R394" s="36"/>
      <c r="S394" s="36"/>
      <c r="T394" s="36"/>
      <c r="U394" s="36"/>
      <c r="V394" s="36"/>
      <c r="W394" s="36"/>
      <c r="X394" s="36"/>
      <c r="Y394" s="36"/>
      <c r="Z394" s="36"/>
      <c r="AA394" s="36"/>
      <c r="AB394" s="36"/>
      <c r="AC394" s="36"/>
      <c r="AD394" s="36"/>
      <c r="AE394" s="36"/>
      <c r="AF394" s="36"/>
      <c r="AG394" s="36"/>
      <c r="AH394" s="36"/>
      <c r="AI394" s="36"/>
      <c r="AJ394" s="36"/>
    </row>
    <row r="395" spans="1:36" ht="12.75">
      <c r="A395" s="36"/>
      <c r="B395" s="36"/>
      <c r="C395" s="36"/>
      <c r="D395" s="36"/>
      <c r="E395" s="36"/>
      <c r="F395" s="36"/>
      <c r="G395" s="36"/>
      <c r="H395" s="36"/>
      <c r="I395" s="36"/>
      <c r="J395" s="36"/>
      <c r="K395" s="36"/>
      <c r="L395" s="36"/>
      <c r="M395" s="36"/>
      <c r="N395" s="36"/>
      <c r="O395" s="36"/>
      <c r="P395" s="36"/>
      <c r="Q395" s="36"/>
      <c r="R395" s="36"/>
      <c r="S395" s="36"/>
      <c r="T395" s="36"/>
      <c r="U395" s="36"/>
      <c r="V395" s="36"/>
      <c r="W395" s="36"/>
      <c r="X395" s="36"/>
      <c r="Y395" s="36"/>
      <c r="Z395" s="36"/>
      <c r="AA395" s="36"/>
      <c r="AB395" s="36"/>
      <c r="AC395" s="36"/>
      <c r="AD395" s="36"/>
      <c r="AE395" s="36"/>
      <c r="AF395" s="36"/>
      <c r="AG395" s="36"/>
      <c r="AH395" s="36"/>
      <c r="AI395" s="36"/>
      <c r="AJ395" s="36"/>
    </row>
    <row r="396" spans="1:36" ht="12.75">
      <c r="A396" s="36"/>
      <c r="B396" s="36"/>
      <c r="C396" s="36"/>
      <c r="D396" s="36"/>
      <c r="E396" s="36"/>
      <c r="F396" s="36"/>
      <c r="G396" s="36"/>
      <c r="H396" s="36"/>
      <c r="I396" s="36"/>
      <c r="J396" s="36"/>
      <c r="K396" s="36"/>
      <c r="L396" s="36"/>
      <c r="M396" s="36"/>
      <c r="N396" s="36"/>
      <c r="O396" s="36"/>
      <c r="P396" s="36"/>
      <c r="Q396" s="36"/>
      <c r="R396" s="36"/>
      <c r="S396" s="36"/>
      <c r="T396" s="36"/>
      <c r="U396" s="36"/>
      <c r="V396" s="36"/>
      <c r="W396" s="36"/>
      <c r="X396" s="36"/>
      <c r="Y396" s="36"/>
      <c r="Z396" s="36"/>
      <c r="AA396" s="36"/>
      <c r="AB396" s="36"/>
      <c r="AC396" s="36"/>
      <c r="AD396" s="36"/>
      <c r="AE396" s="36"/>
      <c r="AF396" s="36"/>
      <c r="AG396" s="36"/>
      <c r="AH396" s="36"/>
      <c r="AI396" s="36"/>
      <c r="AJ396" s="36"/>
    </row>
    <row r="397" spans="1:36" ht="12.75">
      <c r="A397" s="36"/>
      <c r="B397" s="36"/>
      <c r="C397" s="36"/>
      <c r="D397" s="36"/>
      <c r="E397" s="36"/>
      <c r="F397" s="36"/>
      <c r="G397" s="36"/>
      <c r="H397" s="36"/>
      <c r="I397" s="36"/>
      <c r="J397" s="36"/>
      <c r="K397" s="36"/>
      <c r="L397" s="36"/>
      <c r="M397" s="36"/>
      <c r="N397" s="36"/>
      <c r="O397" s="36"/>
      <c r="P397" s="36"/>
      <c r="Q397" s="36"/>
      <c r="R397" s="36"/>
      <c r="S397" s="36"/>
      <c r="T397" s="36"/>
      <c r="U397" s="36"/>
      <c r="V397" s="36"/>
      <c r="W397" s="36"/>
      <c r="X397" s="36"/>
      <c r="Y397" s="36"/>
      <c r="Z397" s="36"/>
      <c r="AA397" s="36"/>
      <c r="AB397" s="36"/>
      <c r="AC397" s="36"/>
      <c r="AD397" s="36"/>
      <c r="AE397" s="36"/>
      <c r="AF397" s="36"/>
      <c r="AG397" s="36"/>
      <c r="AH397" s="36"/>
      <c r="AI397" s="36"/>
      <c r="AJ397" s="36"/>
    </row>
    <row r="398" spans="1:36" ht="12.75">
      <c r="A398" s="36"/>
      <c r="B398" s="36"/>
      <c r="C398" s="36"/>
      <c r="D398" s="36"/>
      <c r="E398" s="36"/>
      <c r="F398" s="36"/>
      <c r="G398" s="36"/>
      <c r="H398" s="36"/>
      <c r="I398" s="36"/>
      <c r="J398" s="36"/>
      <c r="K398" s="36"/>
      <c r="L398" s="36"/>
      <c r="M398" s="36"/>
      <c r="N398" s="36"/>
      <c r="O398" s="36"/>
      <c r="P398" s="36"/>
      <c r="Q398" s="36"/>
      <c r="R398" s="36"/>
      <c r="S398" s="36"/>
      <c r="T398" s="36"/>
      <c r="U398" s="36"/>
      <c r="V398" s="36"/>
      <c r="W398" s="36"/>
      <c r="X398" s="36"/>
      <c r="Y398" s="36"/>
      <c r="Z398" s="36"/>
      <c r="AA398" s="36"/>
      <c r="AB398" s="36"/>
      <c r="AC398" s="36"/>
      <c r="AD398" s="36"/>
      <c r="AE398" s="36"/>
      <c r="AF398" s="36"/>
      <c r="AG398" s="36"/>
      <c r="AH398" s="36"/>
      <c r="AI398" s="36"/>
      <c r="AJ398" s="36"/>
    </row>
    <row r="399" spans="1:36" ht="12.75">
      <c r="A399" s="36"/>
      <c r="B399" s="36"/>
      <c r="C399" s="36"/>
      <c r="D399" s="36"/>
      <c r="E399" s="36"/>
      <c r="F399" s="36"/>
      <c r="G399" s="36"/>
      <c r="H399" s="36"/>
      <c r="I399" s="36"/>
      <c r="J399" s="36"/>
      <c r="K399" s="36"/>
      <c r="L399" s="36"/>
      <c r="M399" s="36"/>
      <c r="N399" s="36"/>
      <c r="O399" s="36"/>
      <c r="P399" s="36"/>
      <c r="Q399" s="36"/>
      <c r="R399" s="36"/>
      <c r="S399" s="36"/>
      <c r="T399" s="36"/>
      <c r="U399" s="36"/>
      <c r="V399" s="36"/>
      <c r="W399" s="36"/>
      <c r="X399" s="36"/>
      <c r="Y399" s="36"/>
      <c r="Z399" s="36"/>
      <c r="AA399" s="36"/>
      <c r="AB399" s="36"/>
      <c r="AC399" s="36"/>
      <c r="AD399" s="36"/>
      <c r="AE399" s="36"/>
      <c r="AF399" s="36"/>
      <c r="AG399" s="36"/>
      <c r="AH399" s="36"/>
      <c r="AI399" s="36"/>
      <c r="AJ399" s="36"/>
    </row>
    <row r="400" spans="1:36" ht="12.75">
      <c r="A400" s="36"/>
      <c r="B400" s="36"/>
      <c r="C400" s="36"/>
      <c r="D400" s="36"/>
      <c r="E400" s="36"/>
      <c r="F400" s="36"/>
      <c r="G400" s="36"/>
      <c r="H400" s="36"/>
      <c r="I400" s="36"/>
      <c r="J400" s="36"/>
      <c r="K400" s="36"/>
      <c r="L400" s="36"/>
      <c r="M400" s="36"/>
      <c r="N400" s="36"/>
      <c r="O400" s="36"/>
      <c r="P400" s="36"/>
      <c r="Q400" s="36"/>
      <c r="R400" s="36"/>
      <c r="S400" s="36"/>
      <c r="T400" s="36"/>
      <c r="U400" s="36"/>
      <c r="V400" s="36"/>
      <c r="W400" s="36"/>
      <c r="X400" s="36"/>
      <c r="Y400" s="36"/>
      <c r="Z400" s="36"/>
      <c r="AA400" s="36"/>
      <c r="AB400" s="36"/>
      <c r="AC400" s="36"/>
      <c r="AD400" s="36"/>
      <c r="AE400" s="36"/>
      <c r="AF400" s="36"/>
      <c r="AG400" s="36"/>
      <c r="AH400" s="36"/>
      <c r="AI400" s="36"/>
      <c r="AJ400" s="36"/>
    </row>
    <row r="401" spans="1:36" ht="12.75">
      <c r="A401" s="36"/>
      <c r="B401" s="36"/>
      <c r="C401" s="36"/>
      <c r="D401" s="36"/>
      <c r="E401" s="36"/>
      <c r="F401" s="36"/>
      <c r="G401" s="36"/>
      <c r="H401" s="36"/>
      <c r="I401" s="36"/>
      <c r="J401" s="36"/>
      <c r="K401" s="36"/>
      <c r="L401" s="36"/>
      <c r="M401" s="36"/>
      <c r="N401" s="36"/>
      <c r="O401" s="36"/>
      <c r="P401" s="36"/>
      <c r="Q401" s="36"/>
      <c r="R401" s="36"/>
      <c r="S401" s="36"/>
      <c r="T401" s="36"/>
      <c r="U401" s="36"/>
      <c r="V401" s="36"/>
      <c r="W401" s="36"/>
      <c r="X401" s="36"/>
      <c r="Y401" s="36"/>
      <c r="Z401" s="36"/>
      <c r="AA401" s="36"/>
      <c r="AB401" s="36"/>
      <c r="AC401" s="36"/>
      <c r="AD401" s="36"/>
      <c r="AE401" s="36"/>
      <c r="AF401" s="36"/>
      <c r="AG401" s="36"/>
      <c r="AH401" s="36"/>
      <c r="AI401" s="36"/>
      <c r="AJ401" s="36"/>
    </row>
    <row r="402" spans="1:36" ht="12.75">
      <c r="A402" s="36"/>
      <c r="B402" s="36"/>
      <c r="C402" s="36"/>
      <c r="D402" s="36"/>
      <c r="E402" s="36"/>
      <c r="F402" s="36"/>
      <c r="G402" s="36"/>
      <c r="H402" s="36"/>
      <c r="I402" s="36"/>
      <c r="J402" s="36"/>
      <c r="K402" s="36"/>
      <c r="L402" s="36"/>
      <c r="M402" s="36"/>
      <c r="N402" s="36"/>
      <c r="O402" s="36"/>
      <c r="P402" s="36"/>
      <c r="Q402" s="36"/>
      <c r="R402" s="36"/>
      <c r="S402" s="36"/>
      <c r="T402" s="36"/>
      <c r="U402" s="36"/>
      <c r="V402" s="36"/>
      <c r="W402" s="36"/>
      <c r="X402" s="36"/>
      <c r="Y402" s="36"/>
      <c r="Z402" s="36"/>
      <c r="AA402" s="36"/>
      <c r="AB402" s="36"/>
      <c r="AC402" s="36"/>
      <c r="AD402" s="36"/>
      <c r="AE402" s="36"/>
      <c r="AF402" s="36"/>
      <c r="AG402" s="36"/>
      <c r="AH402" s="36"/>
      <c r="AI402" s="36"/>
      <c r="AJ402" s="36"/>
    </row>
    <row r="403" spans="1:36" ht="12.75">
      <c r="A403" s="36"/>
      <c r="B403" s="36"/>
      <c r="C403" s="36"/>
      <c r="D403" s="36"/>
      <c r="E403" s="36"/>
      <c r="F403" s="36"/>
      <c r="G403" s="36"/>
      <c r="H403" s="36"/>
      <c r="I403" s="36"/>
      <c r="J403" s="36"/>
      <c r="K403" s="36"/>
      <c r="L403" s="36"/>
      <c r="M403" s="36"/>
      <c r="N403" s="36"/>
      <c r="O403" s="36"/>
      <c r="P403" s="36"/>
      <c r="Q403" s="36"/>
      <c r="R403" s="36"/>
      <c r="S403" s="36"/>
      <c r="T403" s="36"/>
      <c r="U403" s="36"/>
      <c r="V403" s="36"/>
      <c r="W403" s="36"/>
      <c r="X403" s="36"/>
      <c r="Y403" s="36"/>
      <c r="Z403" s="36"/>
      <c r="AA403" s="36"/>
      <c r="AB403" s="36"/>
      <c r="AC403" s="36"/>
      <c r="AD403" s="36"/>
      <c r="AE403" s="36"/>
      <c r="AF403" s="36"/>
      <c r="AG403" s="36"/>
      <c r="AH403" s="36"/>
      <c r="AI403" s="36"/>
      <c r="AJ403" s="36"/>
    </row>
    <row r="404" spans="1:36" ht="12.75">
      <c r="A404" s="36"/>
      <c r="B404" s="36"/>
      <c r="C404" s="36"/>
      <c r="D404" s="36"/>
      <c r="E404" s="36"/>
      <c r="F404" s="36"/>
      <c r="G404" s="36"/>
      <c r="H404" s="36"/>
      <c r="I404" s="36"/>
      <c r="J404" s="36"/>
      <c r="K404" s="36"/>
      <c r="L404" s="36"/>
      <c r="M404" s="36"/>
      <c r="N404" s="36"/>
      <c r="O404" s="36"/>
      <c r="P404" s="36"/>
      <c r="Q404" s="36"/>
      <c r="R404" s="36"/>
      <c r="S404" s="36"/>
      <c r="T404" s="36"/>
      <c r="U404" s="36"/>
      <c r="V404" s="36"/>
      <c r="W404" s="36"/>
      <c r="X404" s="36"/>
      <c r="Y404" s="36"/>
      <c r="Z404" s="36"/>
      <c r="AA404" s="36"/>
      <c r="AB404" s="36"/>
      <c r="AC404" s="36"/>
      <c r="AD404" s="36"/>
      <c r="AE404" s="36"/>
      <c r="AF404" s="36"/>
      <c r="AG404" s="36"/>
      <c r="AH404" s="36"/>
      <c r="AI404" s="36"/>
      <c r="AJ404" s="36"/>
    </row>
    <row r="405" spans="1:36" ht="12.75">
      <c r="A405" s="36"/>
      <c r="B405" s="36"/>
      <c r="C405" s="36"/>
      <c r="D405" s="36"/>
      <c r="E405" s="36"/>
      <c r="F405" s="36"/>
      <c r="G405" s="36"/>
      <c r="H405" s="36"/>
      <c r="I405" s="36"/>
      <c r="J405" s="36"/>
      <c r="K405" s="36"/>
      <c r="L405" s="36"/>
      <c r="M405" s="36"/>
      <c r="N405" s="36"/>
      <c r="O405" s="36"/>
      <c r="P405" s="36"/>
      <c r="Q405" s="36"/>
      <c r="R405" s="36"/>
      <c r="S405" s="36"/>
      <c r="T405" s="36"/>
      <c r="U405" s="36"/>
      <c r="V405" s="36"/>
      <c r="W405" s="36"/>
      <c r="X405" s="36"/>
      <c r="Y405" s="36"/>
      <c r="Z405" s="36"/>
      <c r="AA405" s="36"/>
      <c r="AB405" s="36"/>
      <c r="AC405" s="36"/>
      <c r="AD405" s="36"/>
      <c r="AE405" s="36"/>
      <c r="AF405" s="36"/>
      <c r="AG405" s="36"/>
      <c r="AH405" s="36"/>
      <c r="AI405" s="36"/>
      <c r="AJ405" s="36"/>
    </row>
    <row r="406" spans="1:36" ht="12.75">
      <c r="A406" s="36"/>
      <c r="B406" s="36"/>
      <c r="C406" s="36"/>
      <c r="D406" s="36"/>
      <c r="E406" s="36"/>
      <c r="F406" s="36"/>
      <c r="G406" s="36"/>
      <c r="H406" s="36"/>
      <c r="I406" s="36"/>
      <c r="J406" s="36"/>
      <c r="K406" s="36"/>
      <c r="L406" s="36"/>
      <c r="M406" s="36"/>
      <c r="N406" s="36"/>
      <c r="O406" s="36"/>
      <c r="P406" s="36"/>
      <c r="Q406" s="36"/>
      <c r="R406" s="36"/>
      <c r="S406" s="36"/>
      <c r="T406" s="36"/>
      <c r="U406" s="36"/>
      <c r="V406" s="36"/>
      <c r="W406" s="36"/>
      <c r="X406" s="36"/>
      <c r="Y406" s="36"/>
      <c r="Z406" s="36"/>
      <c r="AA406" s="36"/>
      <c r="AB406" s="36"/>
      <c r="AC406" s="36"/>
      <c r="AD406" s="36"/>
      <c r="AE406" s="36"/>
      <c r="AF406" s="36"/>
      <c r="AG406" s="36"/>
      <c r="AH406" s="36"/>
      <c r="AI406" s="36"/>
      <c r="AJ406" s="36"/>
    </row>
    <row r="407" spans="1:36" ht="12.75">
      <c r="A407" s="36"/>
      <c r="B407" s="36"/>
      <c r="C407" s="36"/>
      <c r="D407" s="36"/>
      <c r="E407" s="36"/>
      <c r="F407" s="36"/>
      <c r="G407" s="36"/>
      <c r="H407" s="36"/>
      <c r="I407" s="36"/>
      <c r="J407" s="36"/>
      <c r="K407" s="36"/>
      <c r="L407" s="36"/>
      <c r="M407" s="36"/>
      <c r="N407" s="36"/>
      <c r="O407" s="36"/>
      <c r="P407" s="36"/>
      <c r="Q407" s="36"/>
      <c r="R407" s="36"/>
      <c r="S407" s="36"/>
      <c r="T407" s="36"/>
      <c r="U407" s="36"/>
      <c r="V407" s="36"/>
      <c r="W407" s="36"/>
      <c r="X407" s="36"/>
      <c r="Y407" s="36"/>
      <c r="Z407" s="36"/>
      <c r="AA407" s="36"/>
      <c r="AB407" s="36"/>
      <c r="AC407" s="36"/>
      <c r="AD407" s="36"/>
      <c r="AE407" s="36"/>
      <c r="AF407" s="36"/>
      <c r="AG407" s="36"/>
      <c r="AH407" s="36"/>
      <c r="AI407" s="36"/>
      <c r="AJ407" s="36"/>
    </row>
    <row r="408" spans="1:36" ht="12.75">
      <c r="A408" s="36"/>
      <c r="B408" s="36"/>
      <c r="C408" s="36"/>
      <c r="D408" s="36"/>
      <c r="E408" s="36"/>
      <c r="F408" s="36"/>
      <c r="G408" s="36"/>
      <c r="H408" s="36"/>
      <c r="I408" s="36"/>
      <c r="J408" s="36"/>
      <c r="K408" s="36"/>
      <c r="L408" s="36"/>
      <c r="M408" s="36"/>
      <c r="N408" s="36"/>
      <c r="O408" s="36"/>
      <c r="P408" s="36"/>
      <c r="Q408" s="36"/>
      <c r="R408" s="36"/>
      <c r="S408" s="36"/>
      <c r="T408" s="36"/>
      <c r="U408" s="36"/>
      <c r="V408" s="36"/>
      <c r="W408" s="36"/>
      <c r="X408" s="36"/>
      <c r="Y408" s="36"/>
      <c r="Z408" s="36"/>
      <c r="AA408" s="36"/>
      <c r="AB408" s="36"/>
      <c r="AC408" s="36"/>
      <c r="AD408" s="36"/>
      <c r="AE408" s="36"/>
      <c r="AF408" s="36"/>
      <c r="AG408" s="36"/>
      <c r="AH408" s="36"/>
      <c r="AI408" s="36"/>
      <c r="AJ408" s="36"/>
    </row>
    <row r="409" spans="1:36" ht="12.75">
      <c r="A409" s="36"/>
      <c r="B409" s="36"/>
      <c r="C409" s="36"/>
      <c r="D409" s="36"/>
      <c r="E409" s="36"/>
      <c r="F409" s="36"/>
      <c r="G409" s="36"/>
      <c r="H409" s="36"/>
      <c r="I409" s="36"/>
      <c r="J409" s="36"/>
      <c r="K409" s="36"/>
      <c r="L409" s="36"/>
      <c r="M409" s="36"/>
      <c r="N409" s="36"/>
      <c r="O409" s="36"/>
      <c r="P409" s="36"/>
      <c r="Q409" s="36"/>
      <c r="R409" s="36"/>
      <c r="S409" s="36"/>
      <c r="T409" s="36"/>
      <c r="U409" s="36"/>
      <c r="V409" s="36"/>
      <c r="W409" s="36"/>
      <c r="X409" s="36"/>
      <c r="Y409" s="36"/>
      <c r="Z409" s="36"/>
      <c r="AA409" s="36"/>
      <c r="AB409" s="36"/>
      <c r="AC409" s="36"/>
      <c r="AD409" s="36"/>
      <c r="AE409" s="36"/>
      <c r="AF409" s="36"/>
      <c r="AG409" s="36"/>
      <c r="AH409" s="36"/>
      <c r="AI409" s="36"/>
      <c r="AJ409" s="36"/>
    </row>
    <row r="410" spans="1:36" ht="12.75">
      <c r="A410" s="36"/>
      <c r="B410" s="36"/>
      <c r="C410" s="36"/>
      <c r="D410" s="36"/>
      <c r="E410" s="36"/>
      <c r="F410" s="36"/>
      <c r="G410" s="36"/>
      <c r="H410" s="36"/>
      <c r="I410" s="36"/>
      <c r="J410" s="36"/>
      <c r="K410" s="36"/>
      <c r="L410" s="36"/>
      <c r="M410" s="36"/>
      <c r="N410" s="36"/>
      <c r="O410" s="36"/>
      <c r="P410" s="36"/>
      <c r="Q410" s="36"/>
      <c r="R410" s="36"/>
      <c r="S410" s="36"/>
      <c r="T410" s="36"/>
      <c r="U410" s="36"/>
      <c r="V410" s="36"/>
      <c r="W410" s="36"/>
      <c r="X410" s="36"/>
      <c r="Y410" s="36"/>
      <c r="Z410" s="36"/>
      <c r="AA410" s="36"/>
      <c r="AB410" s="36"/>
      <c r="AC410" s="36"/>
      <c r="AD410" s="36"/>
      <c r="AE410" s="36"/>
      <c r="AF410" s="36"/>
      <c r="AG410" s="36"/>
      <c r="AH410" s="36"/>
      <c r="AI410" s="36"/>
      <c r="AJ410" s="36"/>
    </row>
    <row r="411" spans="1:36" ht="12.75">
      <c r="A411" s="36"/>
      <c r="B411" s="36"/>
      <c r="C411" s="36"/>
      <c r="D411" s="36"/>
      <c r="E411" s="36"/>
      <c r="F411" s="36"/>
      <c r="G411" s="36"/>
      <c r="H411" s="36"/>
      <c r="I411" s="36"/>
      <c r="J411" s="36"/>
      <c r="K411" s="36"/>
      <c r="L411" s="36"/>
      <c r="M411" s="36"/>
      <c r="N411" s="36"/>
      <c r="O411" s="36"/>
      <c r="P411" s="36"/>
      <c r="Q411" s="36"/>
      <c r="R411" s="36"/>
      <c r="S411" s="36"/>
      <c r="T411" s="36"/>
      <c r="U411" s="36"/>
      <c r="V411" s="36"/>
      <c r="W411" s="36"/>
      <c r="X411" s="36"/>
      <c r="Y411" s="36"/>
      <c r="Z411" s="36"/>
      <c r="AA411" s="36"/>
      <c r="AB411" s="36"/>
      <c r="AC411" s="36"/>
      <c r="AD411" s="36"/>
      <c r="AE411" s="36"/>
      <c r="AF411" s="36"/>
      <c r="AG411" s="36"/>
      <c r="AH411" s="36"/>
      <c r="AI411" s="36"/>
      <c r="AJ411" s="36"/>
    </row>
    <row r="412" spans="1:36" ht="12.75">
      <c r="A412" s="36"/>
      <c r="B412" s="36"/>
      <c r="C412" s="36"/>
      <c r="D412" s="36"/>
      <c r="E412" s="36"/>
      <c r="F412" s="36"/>
      <c r="G412" s="36"/>
      <c r="H412" s="36"/>
      <c r="I412" s="36"/>
      <c r="J412" s="36"/>
      <c r="K412" s="36"/>
      <c r="L412" s="36"/>
      <c r="M412" s="36"/>
      <c r="N412" s="36"/>
      <c r="O412" s="36"/>
      <c r="P412" s="36"/>
      <c r="Q412" s="36"/>
      <c r="R412" s="36"/>
      <c r="S412" s="36"/>
      <c r="T412" s="36"/>
      <c r="U412" s="36"/>
      <c r="V412" s="36"/>
      <c r="W412" s="36"/>
      <c r="X412" s="36"/>
      <c r="Y412" s="36"/>
      <c r="Z412" s="36"/>
      <c r="AA412" s="36"/>
      <c r="AB412" s="36"/>
      <c r="AC412" s="36"/>
      <c r="AD412" s="36"/>
      <c r="AE412" s="36"/>
      <c r="AF412" s="36"/>
      <c r="AG412" s="36"/>
      <c r="AH412" s="36"/>
      <c r="AI412" s="36"/>
      <c r="AJ412" s="36"/>
    </row>
    <row r="413" spans="1:36" ht="12.75">
      <c r="A413" s="36"/>
      <c r="B413" s="36"/>
      <c r="C413" s="36"/>
      <c r="D413" s="36"/>
      <c r="E413" s="36"/>
      <c r="F413" s="36"/>
      <c r="G413" s="36"/>
      <c r="H413" s="36"/>
      <c r="I413" s="36"/>
      <c r="J413" s="36"/>
      <c r="K413" s="36"/>
      <c r="L413" s="36"/>
      <c r="M413" s="36"/>
      <c r="N413" s="36"/>
      <c r="O413" s="36"/>
      <c r="P413" s="36"/>
      <c r="Q413" s="36"/>
      <c r="R413" s="36"/>
      <c r="S413" s="36"/>
      <c r="T413" s="36"/>
      <c r="U413" s="36"/>
      <c r="V413" s="36"/>
      <c r="W413" s="36"/>
      <c r="X413" s="36"/>
      <c r="Y413" s="36"/>
      <c r="Z413" s="36"/>
      <c r="AA413" s="36"/>
      <c r="AB413" s="36"/>
      <c r="AC413" s="36"/>
      <c r="AD413" s="36"/>
      <c r="AE413" s="36"/>
      <c r="AF413" s="36"/>
      <c r="AG413" s="36"/>
      <c r="AH413" s="36"/>
      <c r="AI413" s="36"/>
      <c r="AJ413" s="36"/>
    </row>
    <row r="414" spans="1:36" ht="12.75">
      <c r="A414" s="36"/>
      <c r="B414" s="36"/>
      <c r="C414" s="36"/>
      <c r="D414" s="36"/>
      <c r="E414" s="36"/>
      <c r="F414" s="36"/>
      <c r="G414" s="36"/>
      <c r="H414" s="36"/>
      <c r="I414" s="36"/>
      <c r="J414" s="36"/>
      <c r="K414" s="36"/>
      <c r="L414" s="36"/>
      <c r="M414" s="36"/>
      <c r="N414" s="36"/>
      <c r="O414" s="36"/>
      <c r="P414" s="36"/>
      <c r="Q414" s="36"/>
      <c r="R414" s="36"/>
      <c r="S414" s="36"/>
      <c r="T414" s="36"/>
      <c r="U414" s="36"/>
      <c r="V414" s="36"/>
      <c r="W414" s="36"/>
      <c r="X414" s="36"/>
      <c r="Y414" s="36"/>
      <c r="Z414" s="36"/>
      <c r="AA414" s="36"/>
      <c r="AB414" s="36"/>
      <c r="AC414" s="36"/>
      <c r="AD414" s="36"/>
      <c r="AE414" s="36"/>
      <c r="AF414" s="36"/>
      <c r="AG414" s="36"/>
      <c r="AH414" s="36"/>
      <c r="AI414" s="36"/>
      <c r="AJ414" s="36"/>
    </row>
    <row r="415" spans="1:36" ht="12.75">
      <c r="A415" s="36"/>
      <c r="B415" s="36"/>
      <c r="C415" s="36"/>
      <c r="D415" s="36"/>
      <c r="E415" s="36"/>
      <c r="F415" s="36"/>
      <c r="G415" s="36"/>
      <c r="H415" s="36"/>
      <c r="I415" s="36"/>
      <c r="J415" s="36"/>
      <c r="K415" s="36"/>
      <c r="L415" s="36"/>
      <c r="M415" s="36"/>
      <c r="N415" s="36"/>
      <c r="O415" s="36"/>
      <c r="P415" s="36"/>
      <c r="Q415" s="36"/>
      <c r="R415" s="36"/>
      <c r="S415" s="36"/>
      <c r="T415" s="36"/>
      <c r="U415" s="36"/>
      <c r="V415" s="36"/>
      <c r="W415" s="36"/>
      <c r="X415" s="36"/>
      <c r="Y415" s="36"/>
      <c r="Z415" s="36"/>
      <c r="AA415" s="36"/>
      <c r="AB415" s="36"/>
      <c r="AC415" s="36"/>
      <c r="AD415" s="36"/>
      <c r="AE415" s="36"/>
      <c r="AF415" s="36"/>
      <c r="AG415" s="36"/>
      <c r="AH415" s="36"/>
      <c r="AI415" s="36"/>
      <c r="AJ415" s="36"/>
    </row>
    <row r="416" spans="1:36" ht="12.75">
      <c r="A416" s="36"/>
      <c r="B416" s="36"/>
      <c r="C416" s="36"/>
      <c r="D416" s="36"/>
      <c r="E416" s="36"/>
      <c r="F416" s="36"/>
      <c r="G416" s="36"/>
      <c r="H416" s="36"/>
      <c r="I416" s="36"/>
      <c r="J416" s="36"/>
      <c r="K416" s="36"/>
      <c r="L416" s="36"/>
      <c r="M416" s="36"/>
      <c r="N416" s="36"/>
      <c r="O416" s="36"/>
      <c r="P416" s="36"/>
      <c r="Q416" s="36"/>
      <c r="R416" s="36"/>
      <c r="S416" s="36"/>
      <c r="T416" s="36"/>
      <c r="U416" s="36"/>
      <c r="V416" s="36"/>
      <c r="W416" s="36"/>
      <c r="X416" s="36"/>
      <c r="Y416" s="36"/>
      <c r="Z416" s="36"/>
      <c r="AA416" s="36"/>
      <c r="AB416" s="36"/>
      <c r="AC416" s="36"/>
      <c r="AD416" s="36"/>
      <c r="AE416" s="36"/>
      <c r="AF416" s="36"/>
      <c r="AG416" s="36"/>
      <c r="AH416" s="36"/>
      <c r="AI416" s="36"/>
      <c r="AJ416" s="36"/>
    </row>
    <row r="417" spans="1:36" ht="12.75">
      <c r="A417" s="36"/>
      <c r="B417" s="36"/>
      <c r="C417" s="36"/>
      <c r="D417" s="36"/>
      <c r="E417" s="36"/>
      <c r="F417" s="36"/>
      <c r="G417" s="36"/>
      <c r="H417" s="36"/>
      <c r="I417" s="36"/>
      <c r="J417" s="36"/>
      <c r="K417" s="36"/>
      <c r="L417" s="36"/>
      <c r="M417" s="36"/>
      <c r="N417" s="36"/>
      <c r="O417" s="36"/>
      <c r="P417" s="36"/>
      <c r="Q417" s="36"/>
      <c r="R417" s="36"/>
      <c r="S417" s="36"/>
      <c r="T417" s="36"/>
      <c r="U417" s="36"/>
      <c r="V417" s="36"/>
      <c r="W417" s="36"/>
      <c r="X417" s="36"/>
      <c r="Y417" s="36"/>
      <c r="Z417" s="36"/>
      <c r="AA417" s="36"/>
      <c r="AB417" s="36"/>
      <c r="AC417" s="36"/>
      <c r="AD417" s="36"/>
      <c r="AE417" s="36"/>
      <c r="AF417" s="36"/>
      <c r="AG417" s="36"/>
      <c r="AH417" s="36"/>
      <c r="AI417" s="36"/>
      <c r="AJ417" s="36"/>
    </row>
    <row r="418" spans="1:36" ht="12.75">
      <c r="A418" s="36"/>
      <c r="B418" s="36"/>
      <c r="C418" s="36"/>
      <c r="D418" s="36"/>
      <c r="E418" s="36"/>
      <c r="F418" s="36"/>
      <c r="G418" s="36"/>
      <c r="H418" s="36"/>
      <c r="I418" s="36"/>
      <c r="J418" s="36"/>
      <c r="K418" s="36"/>
      <c r="L418" s="36"/>
      <c r="M418" s="36"/>
      <c r="N418" s="36"/>
      <c r="O418" s="36"/>
      <c r="P418" s="36"/>
      <c r="Q418" s="36"/>
      <c r="R418" s="36"/>
      <c r="S418" s="36"/>
      <c r="T418" s="36"/>
      <c r="U418" s="36"/>
      <c r="V418" s="36"/>
      <c r="W418" s="36"/>
      <c r="X418" s="36"/>
      <c r="Y418" s="36"/>
      <c r="Z418" s="36"/>
      <c r="AA418" s="36"/>
      <c r="AB418" s="36"/>
      <c r="AC418" s="36"/>
      <c r="AD418" s="36"/>
      <c r="AE418" s="36"/>
      <c r="AF418" s="36"/>
      <c r="AG418" s="36"/>
      <c r="AH418" s="36"/>
      <c r="AI418" s="36"/>
      <c r="AJ418" s="36"/>
    </row>
    <row r="419" spans="1:36" ht="12.75">
      <c r="A419" s="36"/>
      <c r="B419" s="36"/>
      <c r="C419" s="36"/>
      <c r="D419" s="36"/>
      <c r="E419" s="36"/>
      <c r="F419" s="36"/>
      <c r="G419" s="36"/>
      <c r="H419" s="36"/>
      <c r="I419" s="36"/>
      <c r="J419" s="36"/>
      <c r="K419" s="36"/>
      <c r="L419" s="36"/>
      <c r="M419" s="36"/>
      <c r="N419" s="36"/>
      <c r="O419" s="36"/>
      <c r="P419" s="36"/>
      <c r="Q419" s="36"/>
      <c r="R419" s="36"/>
      <c r="S419" s="36"/>
      <c r="T419" s="36"/>
      <c r="U419" s="36"/>
      <c r="V419" s="36"/>
      <c r="W419" s="36"/>
      <c r="X419" s="36"/>
      <c r="Y419" s="36"/>
      <c r="Z419" s="36"/>
      <c r="AA419" s="36"/>
      <c r="AB419" s="36"/>
      <c r="AC419" s="36"/>
      <c r="AD419" s="36"/>
      <c r="AE419" s="36"/>
      <c r="AF419" s="36"/>
      <c r="AG419" s="36"/>
      <c r="AH419" s="36"/>
      <c r="AI419" s="36"/>
      <c r="AJ419" s="36"/>
    </row>
    <row r="420" spans="1:36" ht="12.75">
      <c r="A420" s="36"/>
      <c r="B420" s="36"/>
      <c r="C420" s="36"/>
      <c r="D420" s="36"/>
      <c r="E420" s="36"/>
      <c r="F420" s="36"/>
      <c r="G420" s="36"/>
      <c r="H420" s="36"/>
      <c r="I420" s="36"/>
      <c r="J420" s="36"/>
      <c r="K420" s="36"/>
      <c r="L420" s="36"/>
      <c r="M420" s="36"/>
      <c r="N420" s="36"/>
      <c r="O420" s="36"/>
      <c r="P420" s="36"/>
      <c r="Q420" s="36"/>
      <c r="R420" s="36"/>
      <c r="S420" s="36"/>
      <c r="T420" s="36"/>
      <c r="U420" s="36"/>
      <c r="V420" s="36"/>
      <c r="W420" s="36"/>
      <c r="X420" s="36"/>
      <c r="Y420" s="36"/>
      <c r="Z420" s="36"/>
      <c r="AA420" s="36"/>
      <c r="AB420" s="36"/>
      <c r="AC420" s="36"/>
      <c r="AD420" s="36"/>
      <c r="AE420" s="36"/>
      <c r="AF420" s="36"/>
      <c r="AG420" s="36"/>
      <c r="AH420" s="36"/>
      <c r="AI420" s="36"/>
      <c r="AJ420" s="36"/>
    </row>
    <row r="421" spans="1:36" ht="12.75">
      <c r="A421" s="36"/>
      <c r="B421" s="36"/>
      <c r="C421" s="36"/>
      <c r="D421" s="36"/>
      <c r="E421" s="36"/>
      <c r="F421" s="36"/>
      <c r="G421" s="36"/>
      <c r="H421" s="36"/>
      <c r="I421" s="36"/>
      <c r="J421" s="36"/>
      <c r="K421" s="36"/>
      <c r="L421" s="36"/>
      <c r="M421" s="36"/>
      <c r="N421" s="36"/>
      <c r="O421" s="36"/>
      <c r="P421" s="36"/>
      <c r="Q421" s="36"/>
      <c r="R421" s="36"/>
      <c r="S421" s="36"/>
      <c r="T421" s="36"/>
      <c r="U421" s="36"/>
      <c r="V421" s="36"/>
      <c r="W421" s="36"/>
      <c r="X421" s="36"/>
      <c r="Y421" s="36"/>
      <c r="Z421" s="36"/>
      <c r="AA421" s="36"/>
      <c r="AB421" s="36"/>
      <c r="AC421" s="36"/>
      <c r="AD421" s="36"/>
      <c r="AE421" s="36"/>
      <c r="AF421" s="36"/>
      <c r="AG421" s="36"/>
      <c r="AH421" s="36"/>
      <c r="AI421" s="36"/>
      <c r="AJ421" s="36"/>
    </row>
    <row r="422" spans="1:36" ht="12.75">
      <c r="A422" s="36"/>
      <c r="B422" s="36"/>
      <c r="C422" s="36"/>
      <c r="D422" s="36"/>
      <c r="E422" s="36"/>
      <c r="F422" s="36"/>
      <c r="G422" s="36"/>
      <c r="H422" s="36"/>
      <c r="I422" s="36"/>
      <c r="J422" s="36"/>
      <c r="K422" s="36"/>
      <c r="L422" s="36"/>
      <c r="M422" s="36"/>
      <c r="N422" s="36"/>
      <c r="O422" s="36"/>
      <c r="P422" s="36"/>
      <c r="Q422" s="36"/>
      <c r="R422" s="36"/>
      <c r="S422" s="36"/>
      <c r="T422" s="36"/>
      <c r="U422" s="36"/>
      <c r="V422" s="36"/>
      <c r="W422" s="36"/>
      <c r="X422" s="36"/>
      <c r="Y422" s="36"/>
      <c r="Z422" s="36"/>
      <c r="AA422" s="36"/>
      <c r="AB422" s="36"/>
      <c r="AC422" s="36"/>
      <c r="AD422" s="36"/>
      <c r="AE422" s="36"/>
      <c r="AF422" s="36"/>
      <c r="AG422" s="36"/>
      <c r="AH422" s="36"/>
      <c r="AI422" s="36"/>
      <c r="AJ422" s="36"/>
    </row>
    <row r="423" spans="1:36" ht="12.75">
      <c r="A423" s="36"/>
      <c r="B423" s="36"/>
      <c r="C423" s="36"/>
      <c r="D423" s="36"/>
      <c r="E423" s="36"/>
      <c r="F423" s="36"/>
      <c r="G423" s="36"/>
      <c r="H423" s="36"/>
      <c r="I423" s="36"/>
      <c r="J423" s="36"/>
      <c r="K423" s="36"/>
      <c r="L423" s="36"/>
      <c r="M423" s="36"/>
      <c r="N423" s="36"/>
      <c r="O423" s="36"/>
      <c r="P423" s="36"/>
      <c r="Q423" s="36"/>
      <c r="R423" s="36"/>
      <c r="S423" s="36"/>
      <c r="T423" s="36"/>
      <c r="U423" s="36"/>
      <c r="V423" s="36"/>
      <c r="W423" s="36"/>
      <c r="X423" s="36"/>
      <c r="Y423" s="36"/>
      <c r="Z423" s="36"/>
      <c r="AA423" s="36"/>
      <c r="AB423" s="36"/>
      <c r="AC423" s="36"/>
      <c r="AD423" s="36"/>
      <c r="AE423" s="36"/>
      <c r="AF423" s="36"/>
      <c r="AG423" s="36"/>
      <c r="AH423" s="36"/>
      <c r="AI423" s="36"/>
      <c r="AJ423" s="36"/>
    </row>
    <row r="424" spans="1:36" ht="12.75">
      <c r="A424" s="36"/>
      <c r="B424" s="36"/>
      <c r="C424" s="36"/>
      <c r="D424" s="36"/>
      <c r="E424" s="36"/>
      <c r="F424" s="36"/>
      <c r="G424" s="36"/>
      <c r="H424" s="36"/>
      <c r="I424" s="36"/>
      <c r="J424" s="36"/>
      <c r="K424" s="36"/>
      <c r="L424" s="36"/>
      <c r="M424" s="36"/>
      <c r="N424" s="36"/>
      <c r="O424" s="36"/>
      <c r="P424" s="36"/>
      <c r="Q424" s="36"/>
      <c r="R424" s="36"/>
      <c r="S424" s="36"/>
      <c r="T424" s="36"/>
      <c r="U424" s="36"/>
      <c r="V424" s="36"/>
      <c r="W424" s="36"/>
      <c r="X424" s="36"/>
      <c r="Y424" s="36"/>
      <c r="Z424" s="36"/>
      <c r="AA424" s="36"/>
      <c r="AB424" s="36"/>
      <c r="AC424" s="36"/>
      <c r="AD424" s="36"/>
      <c r="AE424" s="36"/>
      <c r="AF424" s="36"/>
      <c r="AG424" s="36"/>
      <c r="AH424" s="36"/>
      <c r="AI424" s="36"/>
      <c r="AJ424" s="36"/>
    </row>
    <row r="425" spans="1:36" ht="12.75">
      <c r="A425" s="36"/>
      <c r="B425" s="36"/>
      <c r="C425" s="36"/>
      <c r="D425" s="36"/>
      <c r="E425" s="36"/>
      <c r="F425" s="36"/>
      <c r="G425" s="36"/>
      <c r="H425" s="36"/>
      <c r="I425" s="36"/>
      <c r="J425" s="36"/>
      <c r="K425" s="36"/>
      <c r="L425" s="36"/>
      <c r="M425" s="36"/>
      <c r="N425" s="36"/>
      <c r="O425" s="36"/>
      <c r="P425" s="36"/>
      <c r="Q425" s="36"/>
      <c r="R425" s="36"/>
      <c r="S425" s="36"/>
      <c r="T425" s="36"/>
      <c r="U425" s="36"/>
      <c r="V425" s="36"/>
      <c r="W425" s="36"/>
      <c r="X425" s="36"/>
      <c r="Y425" s="36"/>
      <c r="Z425" s="36"/>
      <c r="AA425" s="36"/>
      <c r="AB425" s="36"/>
      <c r="AC425" s="36"/>
      <c r="AD425" s="36"/>
      <c r="AE425" s="36"/>
      <c r="AF425" s="36"/>
      <c r="AG425" s="36"/>
      <c r="AH425" s="36"/>
      <c r="AI425" s="36"/>
      <c r="AJ425" s="36"/>
    </row>
    <row r="426" spans="1:36" ht="12.75">
      <c r="A426" s="36"/>
      <c r="B426" s="36"/>
      <c r="C426" s="36"/>
      <c r="D426" s="36"/>
      <c r="E426" s="36"/>
      <c r="F426" s="36"/>
      <c r="G426" s="36"/>
      <c r="H426" s="36"/>
      <c r="I426" s="36"/>
      <c r="J426" s="36"/>
      <c r="K426" s="36"/>
      <c r="L426" s="36"/>
      <c r="M426" s="36"/>
      <c r="N426" s="36"/>
      <c r="O426" s="36"/>
      <c r="P426" s="36"/>
      <c r="Q426" s="36"/>
      <c r="R426" s="36"/>
      <c r="S426" s="36"/>
      <c r="T426" s="36"/>
      <c r="U426" s="36"/>
      <c r="V426" s="36"/>
      <c r="W426" s="36"/>
      <c r="X426" s="36"/>
      <c r="Y426" s="36"/>
      <c r="Z426" s="36"/>
      <c r="AA426" s="36"/>
      <c r="AB426" s="36"/>
      <c r="AC426" s="36"/>
      <c r="AD426" s="36"/>
      <c r="AE426" s="36"/>
      <c r="AF426" s="36"/>
      <c r="AG426" s="36"/>
      <c r="AH426" s="36"/>
      <c r="AI426" s="36"/>
      <c r="AJ426" s="36"/>
    </row>
    <row r="427" spans="1:36" ht="12.75">
      <c r="A427" s="36"/>
      <c r="B427" s="36"/>
      <c r="C427" s="36"/>
      <c r="D427" s="36"/>
      <c r="E427" s="36"/>
      <c r="F427" s="36"/>
      <c r="G427" s="36"/>
      <c r="H427" s="36"/>
      <c r="I427" s="36"/>
      <c r="J427" s="36"/>
      <c r="K427" s="36"/>
      <c r="L427" s="36"/>
      <c r="M427" s="36"/>
      <c r="N427" s="36"/>
      <c r="O427" s="36"/>
      <c r="P427" s="36"/>
      <c r="Q427" s="36"/>
      <c r="R427" s="36"/>
      <c r="S427" s="36"/>
      <c r="T427" s="36"/>
      <c r="U427" s="36"/>
      <c r="V427" s="36"/>
      <c r="W427" s="36"/>
      <c r="X427" s="36"/>
      <c r="Y427" s="36"/>
      <c r="Z427" s="36"/>
      <c r="AA427" s="36"/>
      <c r="AB427" s="36"/>
      <c r="AC427" s="36"/>
      <c r="AD427" s="36"/>
      <c r="AE427" s="36"/>
      <c r="AF427" s="36"/>
      <c r="AG427" s="36"/>
      <c r="AH427" s="36"/>
      <c r="AI427" s="36"/>
      <c r="AJ427" s="36"/>
    </row>
    <row r="428" spans="1:36" ht="12.75">
      <c r="A428" s="36"/>
      <c r="B428" s="36"/>
      <c r="C428" s="36"/>
      <c r="D428" s="36"/>
      <c r="E428" s="36"/>
      <c r="F428" s="36"/>
      <c r="G428" s="36"/>
      <c r="H428" s="36"/>
      <c r="I428" s="36"/>
      <c r="J428" s="36"/>
      <c r="K428" s="36"/>
      <c r="L428" s="36"/>
      <c r="M428" s="36"/>
      <c r="N428" s="36"/>
      <c r="O428" s="36"/>
      <c r="P428" s="36"/>
      <c r="Q428" s="36"/>
      <c r="R428" s="36"/>
      <c r="S428" s="36"/>
      <c r="T428" s="36"/>
      <c r="U428" s="36"/>
      <c r="V428" s="36"/>
      <c r="W428" s="36"/>
      <c r="X428" s="36"/>
      <c r="Y428" s="36"/>
      <c r="Z428" s="36"/>
      <c r="AA428" s="36"/>
      <c r="AB428" s="36"/>
      <c r="AC428" s="36"/>
      <c r="AD428" s="36"/>
      <c r="AE428" s="36"/>
      <c r="AF428" s="36"/>
      <c r="AG428" s="36"/>
      <c r="AH428" s="36"/>
      <c r="AI428" s="36"/>
      <c r="AJ428" s="36"/>
    </row>
    <row r="429" spans="1:36" ht="12.75">
      <c r="A429" s="36"/>
      <c r="B429" s="36"/>
      <c r="C429" s="36"/>
      <c r="D429" s="36"/>
      <c r="E429" s="36"/>
      <c r="F429" s="36"/>
      <c r="G429" s="36"/>
      <c r="H429" s="36"/>
      <c r="I429" s="36"/>
      <c r="J429" s="36"/>
      <c r="K429" s="36"/>
      <c r="L429" s="36"/>
      <c r="M429" s="36"/>
      <c r="N429" s="36"/>
      <c r="O429" s="36"/>
      <c r="P429" s="36"/>
      <c r="Q429" s="36"/>
      <c r="R429" s="36"/>
      <c r="S429" s="36"/>
      <c r="T429" s="36"/>
      <c r="U429" s="36"/>
      <c r="V429" s="36"/>
      <c r="W429" s="36"/>
      <c r="X429" s="36"/>
      <c r="Y429" s="36"/>
      <c r="Z429" s="36"/>
      <c r="AA429" s="36"/>
      <c r="AB429" s="36"/>
      <c r="AC429" s="36"/>
      <c r="AD429" s="36"/>
      <c r="AE429" s="36"/>
      <c r="AF429" s="36"/>
      <c r="AG429" s="36"/>
      <c r="AH429" s="36"/>
      <c r="AI429" s="36"/>
      <c r="AJ429" s="36"/>
    </row>
    <row r="430" spans="1:36" ht="12.75">
      <c r="A430" s="36"/>
      <c r="B430" s="36"/>
      <c r="C430" s="36"/>
      <c r="D430" s="36"/>
      <c r="E430" s="36"/>
      <c r="F430" s="36"/>
      <c r="G430" s="36"/>
      <c r="H430" s="36"/>
      <c r="I430" s="36"/>
      <c r="J430" s="36"/>
      <c r="K430" s="36"/>
      <c r="L430" s="36"/>
      <c r="M430" s="36"/>
      <c r="N430" s="36"/>
      <c r="O430" s="36"/>
      <c r="P430" s="36"/>
      <c r="Q430" s="36"/>
      <c r="R430" s="36"/>
      <c r="S430" s="36"/>
      <c r="T430" s="36"/>
      <c r="U430" s="36"/>
      <c r="V430" s="36"/>
      <c r="W430" s="36"/>
      <c r="X430" s="36"/>
      <c r="Y430" s="36"/>
      <c r="Z430" s="36"/>
      <c r="AA430" s="36"/>
      <c r="AB430" s="36"/>
      <c r="AC430" s="36"/>
      <c r="AD430" s="36"/>
      <c r="AE430" s="36"/>
      <c r="AF430" s="36"/>
      <c r="AG430" s="36"/>
      <c r="AH430" s="36"/>
      <c r="AI430" s="36"/>
      <c r="AJ430" s="36"/>
    </row>
    <row r="431" spans="1:36" ht="12.75">
      <c r="A431" s="36"/>
      <c r="B431" s="36"/>
      <c r="C431" s="36"/>
      <c r="D431" s="36"/>
      <c r="E431" s="36"/>
      <c r="F431" s="36"/>
      <c r="G431" s="36"/>
      <c r="H431" s="36"/>
      <c r="I431" s="36"/>
      <c r="J431" s="36"/>
      <c r="K431" s="36"/>
      <c r="L431" s="36"/>
      <c r="M431" s="36"/>
      <c r="N431" s="36"/>
      <c r="O431" s="36"/>
      <c r="P431" s="36"/>
      <c r="Q431" s="36"/>
      <c r="R431" s="36"/>
      <c r="S431" s="36"/>
      <c r="T431" s="36"/>
      <c r="U431" s="36"/>
      <c r="V431" s="36"/>
      <c r="W431" s="36"/>
      <c r="X431" s="36"/>
      <c r="Y431" s="36"/>
      <c r="Z431" s="36"/>
      <c r="AA431" s="36"/>
      <c r="AB431" s="36"/>
      <c r="AC431" s="36"/>
      <c r="AD431" s="36"/>
      <c r="AE431" s="36"/>
      <c r="AF431" s="36"/>
      <c r="AG431" s="36"/>
      <c r="AH431" s="36"/>
      <c r="AI431" s="36"/>
      <c r="AJ431" s="36"/>
    </row>
    <row r="432" spans="1:36" ht="12.75">
      <c r="A432" s="36"/>
      <c r="B432" s="36"/>
      <c r="C432" s="36"/>
      <c r="D432" s="36"/>
      <c r="E432" s="36"/>
      <c r="F432" s="36"/>
      <c r="G432" s="36"/>
      <c r="H432" s="36"/>
      <c r="I432" s="36"/>
      <c r="J432" s="36"/>
      <c r="K432" s="36"/>
      <c r="L432" s="36"/>
      <c r="M432" s="36"/>
      <c r="N432" s="36"/>
      <c r="O432" s="36"/>
      <c r="P432" s="36"/>
      <c r="Q432" s="36"/>
      <c r="R432" s="36"/>
      <c r="S432" s="36"/>
      <c r="T432" s="36"/>
      <c r="U432" s="36"/>
      <c r="V432" s="36"/>
      <c r="W432" s="36"/>
      <c r="X432" s="36"/>
      <c r="Y432" s="36"/>
      <c r="Z432" s="36"/>
      <c r="AA432" s="36"/>
      <c r="AB432" s="36"/>
      <c r="AC432" s="36"/>
      <c r="AD432" s="36"/>
      <c r="AE432" s="36"/>
      <c r="AF432" s="36"/>
      <c r="AG432" s="36"/>
      <c r="AH432" s="36"/>
      <c r="AI432" s="36"/>
      <c r="AJ432" s="36"/>
    </row>
    <row r="433" spans="1:36" ht="12.75">
      <c r="A433" s="36"/>
      <c r="B433" s="36"/>
      <c r="C433" s="36"/>
      <c r="D433" s="36"/>
      <c r="E433" s="36"/>
      <c r="F433" s="36"/>
      <c r="G433" s="36"/>
      <c r="H433" s="36"/>
      <c r="I433" s="36"/>
      <c r="J433" s="36"/>
      <c r="K433" s="36"/>
      <c r="L433" s="36"/>
      <c r="M433" s="36"/>
      <c r="N433" s="36"/>
      <c r="O433" s="36"/>
      <c r="P433" s="36"/>
      <c r="Q433" s="36"/>
      <c r="R433" s="36"/>
      <c r="S433" s="36"/>
      <c r="T433" s="36"/>
      <c r="U433" s="36"/>
      <c r="V433" s="36"/>
      <c r="W433" s="36"/>
      <c r="X433" s="36"/>
      <c r="Y433" s="36"/>
      <c r="Z433" s="36"/>
      <c r="AA433" s="36"/>
      <c r="AB433" s="36"/>
      <c r="AC433" s="36"/>
      <c r="AD433" s="36"/>
      <c r="AE433" s="36"/>
      <c r="AF433" s="36"/>
      <c r="AG433" s="36"/>
      <c r="AH433" s="36"/>
      <c r="AI433" s="36"/>
      <c r="AJ433" s="36"/>
    </row>
    <row r="434" spans="1:36" ht="12.75">
      <c r="A434" s="36"/>
      <c r="B434" s="36"/>
      <c r="C434" s="36"/>
      <c r="D434" s="36"/>
      <c r="E434" s="36"/>
      <c r="F434" s="36"/>
      <c r="G434" s="36"/>
      <c r="H434" s="36"/>
      <c r="I434" s="36"/>
      <c r="J434" s="36"/>
      <c r="K434" s="36"/>
      <c r="L434" s="36"/>
      <c r="M434" s="36"/>
      <c r="N434" s="36"/>
      <c r="O434" s="36"/>
      <c r="P434" s="36"/>
      <c r="Q434" s="36"/>
      <c r="R434" s="36"/>
      <c r="S434" s="36"/>
      <c r="T434" s="36"/>
      <c r="U434" s="36"/>
      <c r="V434" s="36"/>
      <c r="W434" s="36"/>
      <c r="X434" s="36"/>
      <c r="Y434" s="36"/>
      <c r="Z434" s="36"/>
      <c r="AA434" s="36"/>
      <c r="AB434" s="36"/>
      <c r="AC434" s="36"/>
      <c r="AD434" s="36"/>
      <c r="AE434" s="36"/>
      <c r="AF434" s="36"/>
      <c r="AG434" s="36"/>
      <c r="AH434" s="36"/>
      <c r="AI434" s="36"/>
      <c r="AJ434" s="36"/>
    </row>
    <row r="435" spans="1:36" ht="12.75">
      <c r="A435" s="36"/>
      <c r="B435" s="36"/>
      <c r="C435" s="36"/>
      <c r="D435" s="36"/>
      <c r="E435" s="36"/>
      <c r="F435" s="36"/>
      <c r="G435" s="36"/>
      <c r="H435" s="36"/>
      <c r="I435" s="36"/>
      <c r="J435" s="36"/>
      <c r="K435" s="36"/>
      <c r="L435" s="36"/>
      <c r="M435" s="36"/>
      <c r="N435" s="36"/>
      <c r="O435" s="36"/>
      <c r="P435" s="36"/>
      <c r="Q435" s="36"/>
      <c r="R435" s="36"/>
      <c r="S435" s="36"/>
      <c r="T435" s="36"/>
      <c r="U435" s="36"/>
      <c r="V435" s="36"/>
      <c r="W435" s="36"/>
      <c r="X435" s="36"/>
      <c r="Y435" s="36"/>
      <c r="Z435" s="36"/>
      <c r="AA435" s="36"/>
      <c r="AB435" s="36"/>
      <c r="AC435" s="36"/>
      <c r="AD435" s="36"/>
      <c r="AE435" s="36"/>
      <c r="AF435" s="36"/>
      <c r="AG435" s="36"/>
      <c r="AH435" s="36"/>
      <c r="AI435" s="36"/>
      <c r="AJ435" s="36"/>
    </row>
    <row r="436" spans="1:36" ht="12.75">
      <c r="A436" s="36"/>
      <c r="B436" s="36"/>
      <c r="C436" s="36"/>
      <c r="D436" s="36"/>
      <c r="E436" s="36"/>
      <c r="F436" s="36"/>
      <c r="G436" s="36"/>
      <c r="H436" s="36"/>
      <c r="I436" s="36"/>
      <c r="J436" s="36"/>
      <c r="K436" s="36"/>
      <c r="L436" s="36"/>
      <c r="M436" s="36"/>
      <c r="N436" s="36"/>
      <c r="O436" s="36"/>
      <c r="P436" s="36"/>
      <c r="Q436" s="36"/>
      <c r="R436" s="36"/>
      <c r="S436" s="36"/>
      <c r="T436" s="36"/>
      <c r="U436" s="36"/>
      <c r="V436" s="36"/>
      <c r="W436" s="36"/>
      <c r="X436" s="36"/>
      <c r="Y436" s="36"/>
      <c r="Z436" s="36"/>
      <c r="AA436" s="36"/>
      <c r="AB436" s="36"/>
      <c r="AC436" s="36"/>
      <c r="AD436" s="36"/>
      <c r="AE436" s="36"/>
      <c r="AF436" s="36"/>
      <c r="AG436" s="36"/>
      <c r="AH436" s="36"/>
      <c r="AI436" s="36"/>
      <c r="AJ436" s="36"/>
    </row>
    <row r="437" spans="1:36" ht="12.75">
      <c r="A437" s="36"/>
      <c r="B437" s="36"/>
      <c r="C437" s="36"/>
      <c r="D437" s="36"/>
      <c r="E437" s="36"/>
      <c r="F437" s="36"/>
      <c r="G437" s="36"/>
      <c r="H437" s="36"/>
      <c r="I437" s="36"/>
      <c r="J437" s="36"/>
      <c r="K437" s="36"/>
      <c r="L437" s="36"/>
      <c r="M437" s="36"/>
      <c r="N437" s="36"/>
      <c r="O437" s="36"/>
      <c r="P437" s="36"/>
      <c r="Q437" s="36"/>
      <c r="R437" s="36"/>
      <c r="S437" s="36"/>
      <c r="T437" s="36"/>
      <c r="U437" s="36"/>
      <c r="V437" s="36"/>
      <c r="W437" s="36"/>
      <c r="X437" s="36"/>
      <c r="Y437" s="36"/>
      <c r="Z437" s="36"/>
      <c r="AA437" s="36"/>
      <c r="AB437" s="36"/>
      <c r="AC437" s="36"/>
      <c r="AD437" s="36"/>
      <c r="AE437" s="36"/>
      <c r="AF437" s="36"/>
      <c r="AG437" s="36"/>
      <c r="AH437" s="36"/>
      <c r="AI437" s="36"/>
      <c r="AJ437" s="36"/>
    </row>
    <row r="438" spans="1:36" ht="12.75">
      <c r="A438" s="36"/>
      <c r="B438" s="36"/>
      <c r="C438" s="36"/>
      <c r="D438" s="36"/>
      <c r="E438" s="36"/>
      <c r="F438" s="36"/>
      <c r="G438" s="36"/>
      <c r="H438" s="36"/>
      <c r="I438" s="36"/>
      <c r="J438" s="36"/>
      <c r="K438" s="36"/>
      <c r="L438" s="36"/>
      <c r="M438" s="36"/>
      <c r="N438" s="36"/>
      <c r="O438" s="36"/>
      <c r="P438" s="36"/>
      <c r="Q438" s="36"/>
      <c r="R438" s="36"/>
      <c r="S438" s="36"/>
      <c r="T438" s="36"/>
      <c r="U438" s="36"/>
      <c r="V438" s="36"/>
      <c r="W438" s="36"/>
      <c r="X438" s="36"/>
      <c r="Y438" s="36"/>
      <c r="Z438" s="36"/>
      <c r="AA438" s="36"/>
      <c r="AB438" s="36"/>
      <c r="AC438" s="36"/>
      <c r="AD438" s="36"/>
      <c r="AE438" s="36"/>
      <c r="AF438" s="36"/>
      <c r="AG438" s="36"/>
      <c r="AH438" s="36"/>
      <c r="AI438" s="36"/>
      <c r="AJ438" s="36"/>
    </row>
    <row r="439" spans="1:36" ht="12.75">
      <c r="A439" s="36"/>
      <c r="B439" s="36"/>
      <c r="C439" s="36"/>
      <c r="D439" s="36"/>
      <c r="E439" s="36"/>
      <c r="F439" s="36"/>
      <c r="G439" s="36"/>
      <c r="H439" s="36"/>
      <c r="I439" s="36"/>
      <c r="J439" s="36"/>
      <c r="K439" s="36"/>
      <c r="L439" s="36"/>
      <c r="M439" s="36"/>
      <c r="N439" s="36"/>
      <c r="O439" s="36"/>
      <c r="P439" s="36"/>
      <c r="Q439" s="36"/>
      <c r="R439" s="36"/>
      <c r="S439" s="36"/>
      <c r="T439" s="36"/>
      <c r="U439" s="36"/>
      <c r="V439" s="36"/>
      <c r="W439" s="36"/>
      <c r="X439" s="36"/>
      <c r="Y439" s="36"/>
      <c r="Z439" s="36"/>
      <c r="AA439" s="36"/>
      <c r="AB439" s="36"/>
      <c r="AC439" s="36"/>
      <c r="AD439" s="36"/>
      <c r="AE439" s="36"/>
      <c r="AF439" s="36"/>
      <c r="AG439" s="36"/>
      <c r="AH439" s="36"/>
      <c r="AI439" s="36"/>
      <c r="AJ439" s="36"/>
    </row>
    <row r="440" spans="1:36" ht="12.75">
      <c r="A440" s="36"/>
      <c r="B440" s="36"/>
      <c r="C440" s="36"/>
      <c r="D440" s="36"/>
      <c r="E440" s="36"/>
      <c r="F440" s="36"/>
      <c r="G440" s="36"/>
      <c r="H440" s="36"/>
      <c r="I440" s="36"/>
      <c r="J440" s="36"/>
      <c r="K440" s="36"/>
      <c r="L440" s="36"/>
      <c r="M440" s="36"/>
      <c r="N440" s="36"/>
      <c r="O440" s="36"/>
      <c r="P440" s="36"/>
      <c r="Q440" s="36"/>
      <c r="R440" s="36"/>
      <c r="S440" s="36"/>
      <c r="T440" s="36"/>
      <c r="U440" s="36"/>
      <c r="V440" s="36"/>
      <c r="W440" s="36"/>
      <c r="X440" s="36"/>
      <c r="Y440" s="36"/>
      <c r="Z440" s="36"/>
      <c r="AA440" s="36"/>
      <c r="AB440" s="36"/>
      <c r="AC440" s="36"/>
      <c r="AD440" s="36"/>
      <c r="AE440" s="36"/>
      <c r="AF440" s="36"/>
      <c r="AG440" s="36"/>
      <c r="AH440" s="36"/>
      <c r="AI440" s="36"/>
      <c r="AJ440" s="36"/>
    </row>
    <row r="441" spans="1:36" ht="12.75">
      <c r="A441" s="36"/>
      <c r="B441" s="36"/>
      <c r="C441" s="36"/>
      <c r="D441" s="36"/>
      <c r="E441" s="36"/>
      <c r="F441" s="36"/>
      <c r="G441" s="36"/>
      <c r="H441" s="36"/>
      <c r="I441" s="36"/>
      <c r="J441" s="36"/>
      <c r="K441" s="36"/>
      <c r="L441" s="36"/>
      <c r="M441" s="36"/>
      <c r="N441" s="36"/>
      <c r="O441" s="36"/>
      <c r="P441" s="36"/>
      <c r="Q441" s="36"/>
      <c r="R441" s="36"/>
      <c r="S441" s="36"/>
      <c r="T441" s="36"/>
      <c r="U441" s="36"/>
      <c r="V441" s="36"/>
      <c r="W441" s="36"/>
      <c r="X441" s="36"/>
      <c r="Y441" s="36"/>
      <c r="Z441" s="36"/>
      <c r="AA441" s="36"/>
      <c r="AB441" s="36"/>
      <c r="AC441" s="36"/>
      <c r="AD441" s="36"/>
      <c r="AE441" s="36"/>
      <c r="AF441" s="36"/>
      <c r="AG441" s="36"/>
      <c r="AH441" s="36"/>
      <c r="AI441" s="36"/>
      <c r="AJ441" s="36"/>
    </row>
    <row r="442" spans="1:36" ht="12.75">
      <c r="A442" s="36"/>
      <c r="B442" s="36"/>
      <c r="C442" s="36"/>
      <c r="D442" s="36"/>
      <c r="E442" s="36"/>
      <c r="F442" s="36"/>
      <c r="G442" s="36"/>
      <c r="H442" s="36"/>
      <c r="I442" s="36"/>
      <c r="J442" s="36"/>
      <c r="K442" s="36"/>
      <c r="L442" s="36"/>
      <c r="M442" s="36"/>
      <c r="N442" s="36"/>
      <c r="O442" s="36"/>
      <c r="P442" s="36"/>
      <c r="Q442" s="36"/>
      <c r="R442" s="36"/>
      <c r="S442" s="36"/>
      <c r="T442" s="36"/>
      <c r="U442" s="36"/>
      <c r="V442" s="36"/>
      <c r="W442" s="36"/>
      <c r="X442" s="36"/>
      <c r="Y442" s="36"/>
      <c r="Z442" s="36"/>
      <c r="AA442" s="36"/>
      <c r="AB442" s="36"/>
      <c r="AC442" s="36"/>
      <c r="AD442" s="36"/>
      <c r="AE442" s="36"/>
      <c r="AF442" s="36"/>
      <c r="AG442" s="36"/>
      <c r="AH442" s="36"/>
      <c r="AI442" s="36"/>
      <c r="AJ442" s="36"/>
    </row>
    <row r="443" spans="1:36" ht="12.75">
      <c r="A443" s="36"/>
      <c r="B443" s="36"/>
      <c r="C443" s="36"/>
      <c r="D443" s="36"/>
      <c r="E443" s="36"/>
      <c r="F443" s="36"/>
      <c r="G443" s="36"/>
      <c r="H443" s="36"/>
      <c r="I443" s="36"/>
      <c r="J443" s="36"/>
      <c r="K443" s="36"/>
      <c r="L443" s="36"/>
      <c r="M443" s="36"/>
      <c r="N443" s="36"/>
      <c r="O443" s="36"/>
      <c r="P443" s="36"/>
      <c r="Q443" s="36"/>
      <c r="R443" s="36"/>
      <c r="S443" s="36"/>
      <c r="T443" s="36"/>
      <c r="U443" s="36"/>
      <c r="V443" s="36"/>
      <c r="W443" s="36"/>
      <c r="X443" s="36"/>
      <c r="Y443" s="36"/>
      <c r="Z443" s="36"/>
      <c r="AA443" s="36"/>
      <c r="AB443" s="36"/>
      <c r="AC443" s="36"/>
      <c r="AD443" s="36"/>
      <c r="AE443" s="36"/>
      <c r="AF443" s="36"/>
      <c r="AG443" s="36"/>
      <c r="AH443" s="36"/>
      <c r="AI443" s="36"/>
      <c r="AJ443" s="36"/>
    </row>
    <row r="444" spans="1:36" ht="12.75">
      <c r="A444" s="36"/>
      <c r="B444" s="36"/>
      <c r="C444" s="36"/>
      <c r="D444" s="36"/>
      <c r="E444" s="36"/>
      <c r="F444" s="36"/>
      <c r="G444" s="36"/>
      <c r="H444" s="36"/>
      <c r="I444" s="36"/>
      <c r="J444" s="36"/>
      <c r="K444" s="36"/>
      <c r="L444" s="36"/>
      <c r="M444" s="36"/>
      <c r="N444" s="36"/>
      <c r="O444" s="36"/>
      <c r="P444" s="36"/>
      <c r="Q444" s="36"/>
      <c r="R444" s="36"/>
      <c r="S444" s="36"/>
      <c r="T444" s="36"/>
      <c r="U444" s="36"/>
      <c r="V444" s="36"/>
      <c r="W444" s="36"/>
      <c r="X444" s="36"/>
      <c r="Y444" s="36"/>
      <c r="Z444" s="36"/>
      <c r="AA444" s="36"/>
      <c r="AB444" s="36"/>
      <c r="AC444" s="36"/>
      <c r="AD444" s="36"/>
      <c r="AE444" s="36"/>
      <c r="AF444" s="36"/>
      <c r="AG444" s="36"/>
      <c r="AH444" s="36"/>
      <c r="AI444" s="36"/>
      <c r="AJ444" s="36"/>
    </row>
    <row r="445" spans="1:36" ht="12.75">
      <c r="A445" s="36"/>
      <c r="B445" s="36"/>
      <c r="C445" s="36"/>
      <c r="D445" s="36"/>
      <c r="E445" s="36"/>
      <c r="F445" s="36"/>
      <c r="G445" s="36"/>
      <c r="H445" s="36"/>
      <c r="I445" s="36"/>
      <c r="J445" s="36"/>
      <c r="K445" s="36"/>
      <c r="L445" s="36"/>
      <c r="M445" s="36"/>
      <c r="N445" s="36"/>
      <c r="O445" s="36"/>
      <c r="P445" s="36"/>
      <c r="Q445" s="36"/>
      <c r="R445" s="36"/>
      <c r="S445" s="36"/>
      <c r="T445" s="36"/>
      <c r="U445" s="36"/>
      <c r="V445" s="36"/>
      <c r="W445" s="36"/>
      <c r="X445" s="36"/>
      <c r="Y445" s="36"/>
      <c r="Z445" s="36"/>
      <c r="AA445" s="36"/>
      <c r="AB445" s="36"/>
      <c r="AC445" s="36"/>
      <c r="AD445" s="36"/>
      <c r="AE445" s="36"/>
      <c r="AF445" s="36"/>
      <c r="AG445" s="36"/>
      <c r="AH445" s="36"/>
      <c r="AI445" s="36"/>
      <c r="AJ445" s="36"/>
    </row>
    <row r="446" spans="1:36" ht="12.75">
      <c r="A446" s="36"/>
      <c r="B446" s="36"/>
      <c r="C446" s="36"/>
      <c r="D446" s="36"/>
      <c r="E446" s="36"/>
      <c r="F446" s="36"/>
      <c r="G446" s="36"/>
      <c r="H446" s="36"/>
      <c r="I446" s="36"/>
      <c r="J446" s="36"/>
      <c r="K446" s="36"/>
      <c r="L446" s="36"/>
      <c r="M446" s="36"/>
      <c r="N446" s="36"/>
      <c r="O446" s="36"/>
      <c r="P446" s="36"/>
      <c r="Q446" s="36"/>
      <c r="R446" s="36"/>
      <c r="S446" s="36"/>
      <c r="T446" s="36"/>
      <c r="U446" s="36"/>
      <c r="V446" s="36"/>
      <c r="W446" s="36"/>
      <c r="X446" s="36"/>
      <c r="Y446" s="36"/>
      <c r="Z446" s="36"/>
      <c r="AA446" s="36"/>
      <c r="AB446" s="36"/>
      <c r="AC446" s="36"/>
      <c r="AD446" s="36"/>
      <c r="AE446" s="36"/>
      <c r="AF446" s="36"/>
      <c r="AG446" s="36"/>
      <c r="AH446" s="36"/>
      <c r="AI446" s="36"/>
      <c r="AJ446" s="36"/>
    </row>
    <row r="447" spans="1:36" ht="12.75">
      <c r="A447" s="36"/>
      <c r="B447" s="36"/>
      <c r="C447" s="36"/>
      <c r="D447" s="36"/>
      <c r="E447" s="36"/>
      <c r="F447" s="36"/>
      <c r="G447" s="36"/>
      <c r="H447" s="36"/>
      <c r="I447" s="36"/>
      <c r="J447" s="36"/>
      <c r="K447" s="36"/>
      <c r="L447" s="36"/>
      <c r="M447" s="36"/>
      <c r="N447" s="36"/>
      <c r="O447" s="36"/>
      <c r="P447" s="36"/>
      <c r="Q447" s="36"/>
      <c r="R447" s="36"/>
      <c r="S447" s="36"/>
      <c r="T447" s="36"/>
      <c r="U447" s="36"/>
      <c r="V447" s="36"/>
      <c r="W447" s="36"/>
      <c r="X447" s="36"/>
      <c r="Y447" s="36"/>
      <c r="Z447" s="36"/>
      <c r="AA447" s="36"/>
      <c r="AB447" s="36"/>
      <c r="AC447" s="36"/>
      <c r="AD447" s="36"/>
      <c r="AE447" s="36"/>
      <c r="AF447" s="36"/>
      <c r="AG447" s="36"/>
      <c r="AH447" s="36"/>
      <c r="AI447" s="36"/>
      <c r="AJ447" s="36"/>
    </row>
    <row r="448" spans="1:36" ht="12.75">
      <c r="A448" s="36"/>
      <c r="B448" s="36"/>
      <c r="C448" s="36"/>
      <c r="D448" s="36"/>
      <c r="E448" s="36"/>
      <c r="F448" s="36"/>
      <c r="G448" s="36"/>
      <c r="H448" s="36"/>
      <c r="I448" s="36"/>
      <c r="J448" s="36"/>
      <c r="K448" s="36"/>
      <c r="L448" s="36"/>
      <c r="M448" s="36"/>
      <c r="N448" s="36"/>
      <c r="O448" s="36"/>
      <c r="P448" s="36"/>
      <c r="Q448" s="36"/>
      <c r="R448" s="36"/>
      <c r="S448" s="36"/>
      <c r="T448" s="36"/>
      <c r="U448" s="36"/>
      <c r="V448" s="36"/>
      <c r="W448" s="36"/>
      <c r="X448" s="36"/>
      <c r="Y448" s="36"/>
      <c r="Z448" s="36"/>
      <c r="AA448" s="36"/>
      <c r="AB448" s="36"/>
      <c r="AC448" s="36"/>
      <c r="AD448" s="36"/>
      <c r="AE448" s="36"/>
      <c r="AF448" s="36"/>
      <c r="AG448" s="36"/>
      <c r="AH448" s="36"/>
      <c r="AI448" s="36"/>
      <c r="AJ448" s="36"/>
    </row>
    <row r="449" spans="1:36" ht="12.75">
      <c r="A449" s="36"/>
      <c r="B449" s="36"/>
      <c r="C449" s="36"/>
      <c r="D449" s="36"/>
      <c r="E449" s="36"/>
      <c r="F449" s="36"/>
      <c r="G449" s="36"/>
      <c r="H449" s="36"/>
      <c r="I449" s="36"/>
      <c r="J449" s="36"/>
      <c r="K449" s="36"/>
      <c r="L449" s="36"/>
      <c r="M449" s="36"/>
      <c r="N449" s="36"/>
      <c r="O449" s="36"/>
      <c r="P449" s="36"/>
      <c r="Q449" s="36"/>
      <c r="R449" s="36"/>
      <c r="S449" s="36"/>
      <c r="T449" s="36"/>
      <c r="U449" s="36"/>
      <c r="V449" s="36"/>
      <c r="W449" s="36"/>
      <c r="X449" s="36"/>
      <c r="Y449" s="36"/>
      <c r="Z449" s="36"/>
      <c r="AA449" s="36"/>
      <c r="AB449" s="36"/>
      <c r="AC449" s="36"/>
      <c r="AD449" s="36"/>
      <c r="AE449" s="36"/>
      <c r="AF449" s="36"/>
      <c r="AG449" s="36"/>
      <c r="AH449" s="36"/>
      <c r="AI449" s="36"/>
      <c r="AJ449" s="36"/>
    </row>
    <row r="450" spans="1:36" ht="12.75">
      <c r="A450" s="36"/>
      <c r="B450" s="36"/>
      <c r="C450" s="36"/>
      <c r="D450" s="36"/>
      <c r="E450" s="36"/>
      <c r="F450" s="36"/>
      <c r="G450" s="36"/>
      <c r="H450" s="36"/>
      <c r="I450" s="36"/>
      <c r="J450" s="36"/>
      <c r="K450" s="36"/>
      <c r="L450" s="36"/>
      <c r="M450" s="36"/>
      <c r="N450" s="36"/>
      <c r="O450" s="36"/>
      <c r="P450" s="36"/>
      <c r="Q450" s="36"/>
      <c r="R450" s="36"/>
      <c r="S450" s="36"/>
      <c r="T450" s="36"/>
      <c r="U450" s="36"/>
      <c r="V450" s="36"/>
      <c r="W450" s="36"/>
      <c r="X450" s="36"/>
      <c r="Y450" s="36"/>
      <c r="Z450" s="36"/>
      <c r="AA450" s="36"/>
      <c r="AB450" s="36"/>
      <c r="AC450" s="36"/>
      <c r="AD450" s="36"/>
      <c r="AE450" s="36"/>
      <c r="AF450" s="36"/>
      <c r="AG450" s="36"/>
      <c r="AH450" s="36"/>
      <c r="AI450" s="36"/>
      <c r="AJ450" s="36"/>
    </row>
    <row r="451" spans="1:36" ht="12.75">
      <c r="A451" s="36"/>
      <c r="B451" s="36"/>
      <c r="C451" s="36"/>
      <c r="D451" s="36"/>
      <c r="E451" s="36"/>
      <c r="F451" s="36"/>
      <c r="G451" s="36"/>
      <c r="H451" s="36"/>
      <c r="I451" s="36"/>
      <c r="J451" s="36"/>
      <c r="K451" s="36"/>
      <c r="L451" s="36"/>
      <c r="M451" s="36"/>
      <c r="N451" s="36"/>
      <c r="O451" s="36"/>
      <c r="P451" s="36"/>
      <c r="Q451" s="36"/>
      <c r="R451" s="36"/>
      <c r="S451" s="36"/>
      <c r="T451" s="36"/>
      <c r="U451" s="36"/>
      <c r="V451" s="36"/>
      <c r="W451" s="36"/>
      <c r="X451" s="36"/>
      <c r="Y451" s="36"/>
      <c r="Z451" s="36"/>
      <c r="AA451" s="36"/>
      <c r="AB451" s="36"/>
      <c r="AC451" s="36"/>
      <c r="AD451" s="36"/>
      <c r="AE451" s="36"/>
      <c r="AF451" s="36"/>
      <c r="AG451" s="36"/>
      <c r="AH451" s="36"/>
      <c r="AI451" s="36"/>
      <c r="AJ451" s="36"/>
    </row>
  </sheetData>
  <mergeCells count="31">
    <mergeCell ref="A27:A29"/>
    <mergeCell ref="B27:B29"/>
    <mergeCell ref="C27:C29"/>
    <mergeCell ref="A31:A33"/>
    <mergeCell ref="B31:B33"/>
    <mergeCell ref="C31:C33"/>
    <mergeCell ref="A19:A21"/>
    <mergeCell ref="B19:B21"/>
    <mergeCell ref="C19:C21"/>
    <mergeCell ref="A23:A25"/>
    <mergeCell ref="B23:B25"/>
    <mergeCell ref="C23:C25"/>
    <mergeCell ref="K11:K12"/>
    <mergeCell ref="A15:A17"/>
    <mergeCell ref="B15:B17"/>
    <mergeCell ref="C15:C17"/>
    <mergeCell ref="D8:D12"/>
    <mergeCell ref="H9:H12"/>
    <mergeCell ref="G10:G12"/>
    <mergeCell ref="I10:I12"/>
    <mergeCell ref="J10:J12"/>
    <mergeCell ref="A5:N5"/>
    <mergeCell ref="A8:A12"/>
    <mergeCell ref="B8:B12"/>
    <mergeCell ref="C8:C12"/>
    <mergeCell ref="E8:E12"/>
    <mergeCell ref="F8:G8"/>
    <mergeCell ref="H8:M8"/>
    <mergeCell ref="N8:N12"/>
    <mergeCell ref="F9:F12"/>
    <mergeCell ref="M10:M12"/>
  </mergeCells>
  <printOptions horizontalCentered="1"/>
  <pageMargins left="0.7874015748031497" right="0.7874015748031497" top="0.5905511811023623" bottom="0.5905511811023623" header="0.5118110236220472" footer="0.5118110236220472"/>
  <pageSetup horizontalDpi="300" verticalDpi="300" orientation="landscape" paperSize="9" scale="8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B182"/>
  <sheetViews>
    <sheetView zoomScale="85" zoomScaleNormal="85" workbookViewId="0" topLeftCell="A1">
      <selection activeCell="A1" sqref="A1"/>
    </sheetView>
  </sheetViews>
  <sheetFormatPr defaultColWidth="9.00390625" defaultRowHeight="12.75"/>
  <cols>
    <col min="1" max="1" width="5.75390625" style="3" customWidth="1"/>
    <col min="2" max="2" width="7.25390625" style="3" customWidth="1"/>
    <col min="3" max="3" width="34.625" style="3" customWidth="1"/>
    <col min="4" max="4" width="4.25390625" style="3" customWidth="1"/>
    <col min="5" max="5" width="15.875" style="3" customWidth="1"/>
    <col min="6" max="6" width="11.75390625" style="3" customWidth="1"/>
    <col min="7" max="7" width="12.125" style="3" customWidth="1"/>
    <col min="8" max="8" width="14.375" style="3" customWidth="1"/>
    <col min="9" max="9" width="14.875" style="3" customWidth="1"/>
    <col min="10" max="10" width="9.625" style="3" customWidth="1"/>
    <col min="11" max="11" width="10.75390625" style="3" customWidth="1"/>
    <col min="12" max="12" width="15.875" style="3" customWidth="1"/>
    <col min="13" max="16384" width="9.125" style="3" customWidth="1"/>
  </cols>
  <sheetData>
    <row r="1" spans="5:10" s="1" customFormat="1" ht="12.75">
      <c r="E1" s="2"/>
      <c r="G1" s="2"/>
      <c r="J1" s="2" t="s">
        <v>131</v>
      </c>
    </row>
    <row r="2" spans="5:10" s="1" customFormat="1" ht="12.75">
      <c r="E2" s="2"/>
      <c r="G2" s="2"/>
      <c r="J2" s="2" t="s">
        <v>1</v>
      </c>
    </row>
    <row r="3" s="1" customFormat="1" ht="12.75">
      <c r="J3" s="1" t="s">
        <v>132</v>
      </c>
    </row>
    <row r="4" s="1" customFormat="1" ht="12.75"/>
    <row r="5" spans="1:12" s="1" customFormat="1" ht="35.25" customHeight="1">
      <c r="A5" s="762" t="s">
        <v>157</v>
      </c>
      <c r="B5" s="762"/>
      <c r="C5" s="762"/>
      <c r="D5" s="762"/>
      <c r="E5" s="762"/>
      <c r="F5" s="762"/>
      <c r="G5" s="762"/>
      <c r="H5" s="762"/>
      <c r="I5" s="762"/>
      <c r="J5" s="762"/>
      <c r="K5" s="762"/>
      <c r="L5" s="762"/>
    </row>
    <row r="6" spans="1:13" ht="12.75">
      <c r="A6" s="901"/>
      <c r="B6" s="901"/>
      <c r="C6" s="901"/>
      <c r="D6" s="901"/>
      <c r="E6" s="901"/>
      <c r="F6" s="901"/>
      <c r="G6" s="901"/>
      <c r="H6" s="901"/>
      <c r="I6" s="901"/>
      <c r="J6" s="901"/>
      <c r="K6" s="901"/>
      <c r="L6" s="901"/>
      <c r="M6" s="36"/>
    </row>
    <row r="7" s="36" customFormat="1" ht="13.5" thickBot="1">
      <c r="L7" s="63" t="s">
        <v>4</v>
      </c>
    </row>
    <row r="8" spans="1:12" s="64" customFormat="1" ht="12.75" customHeight="1">
      <c r="A8" s="902" t="s">
        <v>133</v>
      </c>
      <c r="B8" s="884" t="s">
        <v>134</v>
      </c>
      <c r="C8" s="881" t="s">
        <v>135</v>
      </c>
      <c r="D8" s="919" t="s">
        <v>136</v>
      </c>
      <c r="E8" s="884" t="s">
        <v>137</v>
      </c>
      <c r="F8" s="911" t="s">
        <v>138</v>
      </c>
      <c r="G8" s="881" t="s">
        <v>139</v>
      </c>
      <c r="H8" s="881"/>
      <c r="I8" s="881"/>
      <c r="J8" s="911" t="s">
        <v>140</v>
      </c>
      <c r="K8" s="911" t="s">
        <v>141</v>
      </c>
      <c r="L8" s="914" t="s">
        <v>142</v>
      </c>
    </row>
    <row r="9" spans="1:12" s="64" customFormat="1" ht="12" customHeight="1">
      <c r="A9" s="903"/>
      <c r="B9" s="905"/>
      <c r="C9" s="908"/>
      <c r="D9" s="920"/>
      <c r="E9" s="908"/>
      <c r="F9" s="912"/>
      <c r="G9" s="882" t="s">
        <v>143</v>
      </c>
      <c r="H9" s="917" t="s">
        <v>144</v>
      </c>
      <c r="I9" s="918"/>
      <c r="J9" s="912"/>
      <c r="K9" s="912"/>
      <c r="L9" s="915"/>
    </row>
    <row r="10" spans="1:12" s="64" customFormat="1" ht="12" customHeight="1">
      <c r="A10" s="903"/>
      <c r="B10" s="905"/>
      <c r="C10" s="908"/>
      <c r="D10" s="920"/>
      <c r="E10" s="908"/>
      <c r="F10" s="912"/>
      <c r="G10" s="908"/>
      <c r="H10" s="885" t="s">
        <v>145</v>
      </c>
      <c r="I10" s="65" t="s">
        <v>144</v>
      </c>
      <c r="J10" s="912"/>
      <c r="K10" s="912"/>
      <c r="L10" s="915"/>
    </row>
    <row r="11" spans="1:12" s="64" customFormat="1" ht="12" customHeight="1">
      <c r="A11" s="903"/>
      <c r="B11" s="906"/>
      <c r="C11" s="909"/>
      <c r="D11" s="920"/>
      <c r="E11" s="909"/>
      <c r="F11" s="912"/>
      <c r="G11" s="909"/>
      <c r="H11" s="886"/>
      <c r="I11" s="886" t="s">
        <v>146</v>
      </c>
      <c r="J11" s="912"/>
      <c r="K11" s="912"/>
      <c r="L11" s="915"/>
    </row>
    <row r="12" spans="1:12" s="67" customFormat="1" ht="31.5" customHeight="1" thickBot="1">
      <c r="A12" s="904"/>
      <c r="B12" s="907"/>
      <c r="C12" s="910"/>
      <c r="D12" s="921"/>
      <c r="E12" s="910"/>
      <c r="F12" s="913"/>
      <c r="G12" s="910"/>
      <c r="H12" s="910"/>
      <c r="I12" s="913"/>
      <c r="J12" s="913"/>
      <c r="K12" s="913"/>
      <c r="L12" s="916"/>
    </row>
    <row r="13" spans="1:12" s="9" customFormat="1" ht="14.25" thickBot="1">
      <c r="A13" s="68">
        <v>1</v>
      </c>
      <c r="B13" s="69">
        <v>2</v>
      </c>
      <c r="C13" s="70">
        <v>3</v>
      </c>
      <c r="D13" s="70">
        <v>4</v>
      </c>
      <c r="E13" s="70">
        <v>5</v>
      </c>
      <c r="F13" s="70">
        <v>6</v>
      </c>
      <c r="G13" s="70">
        <v>7</v>
      </c>
      <c r="H13" s="70">
        <v>8</v>
      </c>
      <c r="I13" s="70">
        <v>9</v>
      </c>
      <c r="J13" s="71">
        <v>10</v>
      </c>
      <c r="K13" s="71">
        <v>11</v>
      </c>
      <c r="L13" s="72">
        <v>12</v>
      </c>
    </row>
    <row r="14" spans="1:12" s="9" customFormat="1" ht="13.5">
      <c r="A14" s="73"/>
      <c r="B14" s="74"/>
      <c r="C14" s="75"/>
      <c r="D14" s="75"/>
      <c r="E14" s="75"/>
      <c r="F14" s="75"/>
      <c r="G14" s="75"/>
      <c r="H14" s="75"/>
      <c r="I14" s="75"/>
      <c r="J14" s="76"/>
      <c r="K14" s="76"/>
      <c r="L14" s="77"/>
    </row>
    <row r="15" spans="1:28" s="81" customFormat="1" ht="12.75">
      <c r="A15" s="922">
        <v>1</v>
      </c>
      <c r="B15" s="788" t="s">
        <v>14</v>
      </c>
      <c r="C15" s="595" t="s">
        <v>16</v>
      </c>
      <c r="D15" s="78" t="s">
        <v>147</v>
      </c>
      <c r="E15" s="79">
        <f aca="true" t="shared" si="0" ref="E15:L16">E19</f>
        <v>226678</v>
      </c>
      <c r="F15" s="79">
        <f t="shared" si="0"/>
        <v>4000000</v>
      </c>
      <c r="G15" s="79">
        <f t="shared" si="0"/>
        <v>4000000</v>
      </c>
      <c r="H15" s="79">
        <f t="shared" si="0"/>
        <v>1255000</v>
      </c>
      <c r="I15" s="79">
        <f t="shared" si="0"/>
        <v>933500</v>
      </c>
      <c r="J15" s="79">
        <f t="shared" si="0"/>
        <v>0</v>
      </c>
      <c r="K15" s="79">
        <f t="shared" si="0"/>
        <v>0</v>
      </c>
      <c r="L15" s="80">
        <f t="shared" si="0"/>
        <v>226678</v>
      </c>
      <c r="M15" s="30"/>
      <c r="N15" s="30"/>
      <c r="O15" s="30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</row>
    <row r="16" spans="1:28" s="81" customFormat="1" ht="12.75">
      <c r="A16" s="923"/>
      <c r="B16" s="789"/>
      <c r="C16" s="580"/>
      <c r="D16" s="78" t="s">
        <v>148</v>
      </c>
      <c r="E16" s="79">
        <f t="shared" si="0"/>
        <v>83</v>
      </c>
      <c r="F16" s="79">
        <f t="shared" si="0"/>
        <v>0</v>
      </c>
      <c r="G16" s="79">
        <f t="shared" si="0"/>
        <v>0</v>
      </c>
      <c r="H16" s="79">
        <f t="shared" si="0"/>
        <v>0</v>
      </c>
      <c r="I16" s="79">
        <f t="shared" si="0"/>
        <v>0</v>
      </c>
      <c r="J16" s="79">
        <f t="shared" si="0"/>
        <v>0</v>
      </c>
      <c r="K16" s="79">
        <f t="shared" si="0"/>
        <v>0</v>
      </c>
      <c r="L16" s="80">
        <f t="shared" si="0"/>
        <v>83</v>
      </c>
      <c r="M16" s="30"/>
      <c r="N16" s="30"/>
      <c r="O16" s="30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</row>
    <row r="17" spans="1:28" s="81" customFormat="1" ht="12.75">
      <c r="A17" s="924"/>
      <c r="B17" s="790"/>
      <c r="C17" s="581"/>
      <c r="D17" s="78" t="s">
        <v>149</v>
      </c>
      <c r="E17" s="79">
        <f aca="true" t="shared" si="1" ref="E17:L17">E15+E16</f>
        <v>226761</v>
      </c>
      <c r="F17" s="79">
        <f t="shared" si="1"/>
        <v>4000000</v>
      </c>
      <c r="G17" s="79">
        <f t="shared" si="1"/>
        <v>4000000</v>
      </c>
      <c r="H17" s="79">
        <f t="shared" si="1"/>
        <v>1255000</v>
      </c>
      <c r="I17" s="79">
        <f t="shared" si="1"/>
        <v>933500</v>
      </c>
      <c r="J17" s="79">
        <f t="shared" si="1"/>
        <v>0</v>
      </c>
      <c r="K17" s="79">
        <f t="shared" si="1"/>
        <v>0</v>
      </c>
      <c r="L17" s="80">
        <f t="shared" si="1"/>
        <v>226761</v>
      </c>
      <c r="M17" s="30"/>
      <c r="N17" s="30"/>
      <c r="O17" s="30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</row>
    <row r="18" spans="1:28" s="81" customFormat="1" ht="12.75">
      <c r="A18" s="82"/>
      <c r="B18" s="83"/>
      <c r="C18" s="84"/>
      <c r="D18" s="84"/>
      <c r="E18" s="79"/>
      <c r="F18" s="79"/>
      <c r="G18" s="79"/>
      <c r="H18" s="79"/>
      <c r="I18" s="79"/>
      <c r="J18" s="85"/>
      <c r="K18" s="85"/>
      <c r="L18" s="80"/>
      <c r="M18" s="30"/>
      <c r="N18" s="30"/>
      <c r="O18" s="30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</row>
    <row r="19" spans="1:28" ht="17.25" customHeight="1">
      <c r="A19" s="929">
        <v>2</v>
      </c>
      <c r="B19" s="935" t="s">
        <v>35</v>
      </c>
      <c r="C19" s="561" t="s">
        <v>150</v>
      </c>
      <c r="D19" s="86" t="s">
        <v>147</v>
      </c>
      <c r="E19" s="87">
        <v>226678</v>
      </c>
      <c r="F19" s="87">
        <v>4000000</v>
      </c>
      <c r="G19" s="87">
        <v>4000000</v>
      </c>
      <c r="H19" s="87">
        <v>1255000</v>
      </c>
      <c r="I19" s="87">
        <v>933500</v>
      </c>
      <c r="J19" s="88">
        <v>0</v>
      </c>
      <c r="K19" s="88">
        <v>0</v>
      </c>
      <c r="L19" s="89">
        <f>E19+F19-G19</f>
        <v>226678</v>
      </c>
      <c r="M19" s="54"/>
      <c r="N19" s="54"/>
      <c r="O19" s="54"/>
      <c r="P19" s="90"/>
      <c r="Q19" s="90"/>
      <c r="R19" s="90"/>
      <c r="S19" s="90"/>
      <c r="T19" s="90"/>
      <c r="U19" s="90"/>
      <c r="V19" s="90"/>
      <c r="W19" s="90"/>
      <c r="X19" s="90"/>
      <c r="Y19" s="90"/>
      <c r="Z19" s="90"/>
      <c r="AA19" s="90"/>
      <c r="AB19" s="90"/>
    </row>
    <row r="20" spans="1:28" ht="17.25" customHeight="1">
      <c r="A20" s="930"/>
      <c r="B20" s="936"/>
      <c r="C20" s="775"/>
      <c r="D20" s="86" t="s">
        <v>148</v>
      </c>
      <c r="E20" s="87">
        <v>83</v>
      </c>
      <c r="F20" s="87"/>
      <c r="G20" s="87"/>
      <c r="H20" s="87"/>
      <c r="I20" s="87"/>
      <c r="J20" s="88"/>
      <c r="K20" s="88"/>
      <c r="L20" s="89">
        <v>83</v>
      </c>
      <c r="M20" s="54"/>
      <c r="N20" s="54"/>
      <c r="O20" s="54"/>
      <c r="P20" s="90"/>
      <c r="Q20" s="90"/>
      <c r="R20" s="90"/>
      <c r="S20" s="90"/>
      <c r="T20" s="90"/>
      <c r="U20" s="90"/>
      <c r="V20" s="90"/>
      <c r="W20" s="90"/>
      <c r="X20" s="90"/>
      <c r="Y20" s="90"/>
      <c r="Z20" s="90"/>
      <c r="AA20" s="90"/>
      <c r="AB20" s="90"/>
    </row>
    <row r="21" spans="1:28" ht="17.25" customHeight="1">
      <c r="A21" s="931"/>
      <c r="B21" s="937"/>
      <c r="C21" s="776"/>
      <c r="D21" s="86" t="s">
        <v>149</v>
      </c>
      <c r="E21" s="87">
        <f aca="true" t="shared" si="2" ref="E21:L21">E19+E20</f>
        <v>226761</v>
      </c>
      <c r="F21" s="87">
        <f t="shared" si="2"/>
        <v>4000000</v>
      </c>
      <c r="G21" s="87">
        <f t="shared" si="2"/>
        <v>4000000</v>
      </c>
      <c r="H21" s="87">
        <f t="shared" si="2"/>
        <v>1255000</v>
      </c>
      <c r="I21" s="87">
        <f t="shared" si="2"/>
        <v>933500</v>
      </c>
      <c r="J21" s="87">
        <f t="shared" si="2"/>
        <v>0</v>
      </c>
      <c r="K21" s="87">
        <f t="shared" si="2"/>
        <v>0</v>
      </c>
      <c r="L21" s="89">
        <f t="shared" si="2"/>
        <v>226761</v>
      </c>
      <c r="M21" s="54"/>
      <c r="N21" s="54"/>
      <c r="O21" s="54"/>
      <c r="P21" s="90"/>
      <c r="Q21" s="90"/>
      <c r="R21" s="90"/>
      <c r="S21" s="90"/>
      <c r="T21" s="90"/>
      <c r="U21" s="90"/>
      <c r="V21" s="90"/>
      <c r="W21" s="90"/>
      <c r="X21" s="90"/>
      <c r="Y21" s="90"/>
      <c r="Z21" s="90"/>
      <c r="AA21" s="90"/>
      <c r="AB21" s="90"/>
    </row>
    <row r="22" spans="1:28" ht="12.75">
      <c r="A22" s="92"/>
      <c r="B22" s="93"/>
      <c r="C22" s="94"/>
      <c r="D22" s="94"/>
      <c r="E22" s="87"/>
      <c r="F22" s="87"/>
      <c r="G22" s="87"/>
      <c r="H22" s="87"/>
      <c r="I22" s="87"/>
      <c r="J22" s="88"/>
      <c r="K22" s="88"/>
      <c r="L22" s="89"/>
      <c r="M22" s="54"/>
      <c r="N22" s="54"/>
      <c r="O22" s="54"/>
      <c r="P22" s="90"/>
      <c r="Q22" s="90"/>
      <c r="R22" s="90"/>
      <c r="S22" s="90"/>
      <c r="T22" s="90"/>
      <c r="U22" s="90"/>
      <c r="V22" s="90"/>
      <c r="W22" s="90"/>
      <c r="X22" s="90"/>
      <c r="Y22" s="90"/>
      <c r="Z22" s="90"/>
      <c r="AA22" s="90"/>
      <c r="AB22" s="90"/>
    </row>
    <row r="23" spans="1:28" s="81" customFormat="1" ht="12.75">
      <c r="A23" s="922">
        <v>3</v>
      </c>
      <c r="B23" s="573">
        <v>710</v>
      </c>
      <c r="C23" s="595" t="s">
        <v>66</v>
      </c>
      <c r="D23" s="78" t="s">
        <v>147</v>
      </c>
      <c r="E23" s="79">
        <f aca="true" t="shared" si="3" ref="E23:L24">E27</f>
        <v>9485</v>
      </c>
      <c r="F23" s="79">
        <f t="shared" si="3"/>
        <v>596600</v>
      </c>
      <c r="G23" s="79">
        <f t="shared" si="3"/>
        <v>596600</v>
      </c>
      <c r="H23" s="79">
        <f t="shared" si="3"/>
        <v>401061</v>
      </c>
      <c r="I23" s="79">
        <f t="shared" si="3"/>
        <v>308100</v>
      </c>
      <c r="J23" s="79">
        <f t="shared" si="3"/>
        <v>0</v>
      </c>
      <c r="K23" s="79">
        <f t="shared" si="3"/>
        <v>0</v>
      </c>
      <c r="L23" s="80">
        <f t="shared" si="3"/>
        <v>9485</v>
      </c>
      <c r="M23" s="30"/>
      <c r="N23" s="30"/>
      <c r="O23" s="30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</row>
    <row r="24" spans="1:28" s="81" customFormat="1" ht="12.75">
      <c r="A24" s="923"/>
      <c r="B24" s="574"/>
      <c r="C24" s="580"/>
      <c r="D24" s="78" t="s">
        <v>148</v>
      </c>
      <c r="E24" s="79">
        <f t="shared" si="3"/>
        <v>2762</v>
      </c>
      <c r="F24" s="79">
        <f t="shared" si="3"/>
        <v>0</v>
      </c>
      <c r="G24" s="79">
        <f t="shared" si="3"/>
        <v>0</v>
      </c>
      <c r="H24" s="79">
        <f t="shared" si="3"/>
        <v>0</v>
      </c>
      <c r="I24" s="79">
        <f t="shared" si="3"/>
        <v>0</v>
      </c>
      <c r="J24" s="79">
        <f t="shared" si="3"/>
        <v>0</v>
      </c>
      <c r="K24" s="79">
        <f t="shared" si="3"/>
        <v>0</v>
      </c>
      <c r="L24" s="80">
        <f t="shared" si="3"/>
        <v>2762</v>
      </c>
      <c r="M24" s="30"/>
      <c r="N24" s="30"/>
      <c r="O24" s="30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</row>
    <row r="25" spans="1:28" s="81" customFormat="1" ht="12.75">
      <c r="A25" s="924"/>
      <c r="B25" s="575"/>
      <c r="C25" s="581"/>
      <c r="D25" s="78" t="s">
        <v>149</v>
      </c>
      <c r="E25" s="79">
        <f aca="true" t="shared" si="4" ref="E25:L25">E23+E24</f>
        <v>12247</v>
      </c>
      <c r="F25" s="79">
        <f t="shared" si="4"/>
        <v>596600</v>
      </c>
      <c r="G25" s="79">
        <f t="shared" si="4"/>
        <v>596600</v>
      </c>
      <c r="H25" s="79">
        <f t="shared" si="4"/>
        <v>401061</v>
      </c>
      <c r="I25" s="79">
        <f t="shared" si="4"/>
        <v>308100</v>
      </c>
      <c r="J25" s="79">
        <f t="shared" si="4"/>
        <v>0</v>
      </c>
      <c r="K25" s="79">
        <f t="shared" si="4"/>
        <v>0</v>
      </c>
      <c r="L25" s="80">
        <f t="shared" si="4"/>
        <v>12247</v>
      </c>
      <c r="M25" s="30"/>
      <c r="N25" s="30"/>
      <c r="O25" s="30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</row>
    <row r="26" spans="1:28" s="81" customFormat="1" ht="12.75">
      <c r="A26" s="82"/>
      <c r="B26" s="95"/>
      <c r="C26" s="96"/>
      <c r="D26" s="96"/>
      <c r="E26" s="79"/>
      <c r="F26" s="79"/>
      <c r="G26" s="79"/>
      <c r="H26" s="79"/>
      <c r="I26" s="79"/>
      <c r="J26" s="85"/>
      <c r="K26" s="85"/>
      <c r="L26" s="80"/>
      <c r="M26" s="30"/>
      <c r="N26" s="30"/>
      <c r="O26" s="30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</row>
    <row r="27" spans="1:28" ht="18.75" customHeight="1">
      <c r="A27" s="929">
        <v>4</v>
      </c>
      <c r="B27" s="932">
        <v>71097</v>
      </c>
      <c r="C27" s="561" t="s">
        <v>151</v>
      </c>
      <c r="D27" s="86" t="s">
        <v>147</v>
      </c>
      <c r="E27" s="87">
        <v>9485</v>
      </c>
      <c r="F27" s="87">
        <v>596600</v>
      </c>
      <c r="G27" s="87">
        <v>596600</v>
      </c>
      <c r="H27" s="87">
        <v>401061</v>
      </c>
      <c r="I27" s="87">
        <v>308100</v>
      </c>
      <c r="J27" s="88">
        <v>0</v>
      </c>
      <c r="K27" s="88">
        <v>0</v>
      </c>
      <c r="L27" s="89">
        <f>E27+F27-G27</f>
        <v>9485</v>
      </c>
      <c r="M27" s="54"/>
      <c r="N27" s="54"/>
      <c r="O27" s="54"/>
      <c r="P27" s="90"/>
      <c r="Q27" s="90"/>
      <c r="R27" s="90"/>
      <c r="S27" s="90"/>
      <c r="T27" s="90"/>
      <c r="U27" s="90"/>
      <c r="V27" s="90"/>
      <c r="W27" s="90"/>
      <c r="X27" s="90"/>
      <c r="Y27" s="90"/>
      <c r="Z27" s="90"/>
      <c r="AA27" s="90"/>
      <c r="AB27" s="90"/>
    </row>
    <row r="28" spans="1:28" ht="18.75" customHeight="1">
      <c r="A28" s="930"/>
      <c r="B28" s="933"/>
      <c r="C28" s="775"/>
      <c r="D28" s="86" t="s">
        <v>148</v>
      </c>
      <c r="E28" s="87">
        <v>2762</v>
      </c>
      <c r="F28" s="87"/>
      <c r="G28" s="87"/>
      <c r="H28" s="87"/>
      <c r="I28" s="87"/>
      <c r="J28" s="88"/>
      <c r="K28" s="88"/>
      <c r="L28" s="97">
        <v>2762</v>
      </c>
      <c r="M28" s="54"/>
      <c r="N28" s="54"/>
      <c r="O28" s="54"/>
      <c r="P28" s="90"/>
      <c r="Q28" s="90"/>
      <c r="R28" s="90"/>
      <c r="S28" s="90"/>
      <c r="T28" s="90"/>
      <c r="U28" s="90"/>
      <c r="V28" s="90"/>
      <c r="W28" s="90"/>
      <c r="X28" s="90"/>
      <c r="Y28" s="90"/>
      <c r="Z28" s="90"/>
      <c r="AA28" s="90"/>
      <c r="AB28" s="90"/>
    </row>
    <row r="29" spans="1:28" ht="18.75" customHeight="1">
      <c r="A29" s="931"/>
      <c r="B29" s="934"/>
      <c r="C29" s="776"/>
      <c r="D29" s="86" t="s">
        <v>149</v>
      </c>
      <c r="E29" s="87">
        <f aca="true" t="shared" si="5" ref="E29:L29">E27+E28</f>
        <v>12247</v>
      </c>
      <c r="F29" s="87">
        <f t="shared" si="5"/>
        <v>596600</v>
      </c>
      <c r="G29" s="87">
        <f t="shared" si="5"/>
        <v>596600</v>
      </c>
      <c r="H29" s="87">
        <f t="shared" si="5"/>
        <v>401061</v>
      </c>
      <c r="I29" s="87">
        <f t="shared" si="5"/>
        <v>308100</v>
      </c>
      <c r="J29" s="87">
        <f t="shared" si="5"/>
        <v>0</v>
      </c>
      <c r="K29" s="87">
        <f t="shared" si="5"/>
        <v>0</v>
      </c>
      <c r="L29" s="89">
        <f t="shared" si="5"/>
        <v>12247</v>
      </c>
      <c r="M29" s="54"/>
      <c r="N29" s="54"/>
      <c r="O29" s="54"/>
      <c r="P29" s="90"/>
      <c r="Q29" s="90"/>
      <c r="R29" s="90"/>
      <c r="S29" s="90"/>
      <c r="T29" s="90"/>
      <c r="U29" s="90"/>
      <c r="V29" s="90"/>
      <c r="W29" s="90"/>
      <c r="X29" s="90"/>
      <c r="Y29" s="90"/>
      <c r="Z29" s="90"/>
      <c r="AA29" s="90"/>
      <c r="AB29" s="90"/>
    </row>
    <row r="30" spans="1:28" ht="12.75">
      <c r="A30" s="92"/>
      <c r="B30" s="93"/>
      <c r="C30" s="94"/>
      <c r="D30" s="94"/>
      <c r="E30" s="87"/>
      <c r="F30" s="87"/>
      <c r="G30" s="87"/>
      <c r="H30" s="87"/>
      <c r="I30" s="87"/>
      <c r="J30" s="88"/>
      <c r="K30" s="88"/>
      <c r="L30" s="97"/>
      <c r="M30" s="54"/>
      <c r="N30" s="54"/>
      <c r="O30" s="54"/>
      <c r="P30" s="90"/>
      <c r="Q30" s="90"/>
      <c r="R30" s="90"/>
      <c r="S30" s="90"/>
      <c r="T30" s="90"/>
      <c r="U30" s="90"/>
      <c r="V30" s="90"/>
      <c r="W30" s="90"/>
      <c r="X30" s="90"/>
      <c r="Y30" s="90"/>
      <c r="Z30" s="90"/>
      <c r="AA30" s="90"/>
      <c r="AB30" s="90"/>
    </row>
    <row r="31" spans="1:28" s="81" customFormat="1" ht="12.75">
      <c r="A31" s="922">
        <v>5</v>
      </c>
      <c r="B31" s="573">
        <v>750</v>
      </c>
      <c r="C31" s="595" t="s">
        <v>68</v>
      </c>
      <c r="D31" s="78" t="s">
        <v>147</v>
      </c>
      <c r="E31" s="79">
        <f aca="true" t="shared" si="6" ref="E31:L32">E35</f>
        <v>-11015</v>
      </c>
      <c r="F31" s="79">
        <f t="shared" si="6"/>
        <v>2014200</v>
      </c>
      <c r="G31" s="79">
        <f t="shared" si="6"/>
        <v>1987000</v>
      </c>
      <c r="H31" s="79">
        <f t="shared" si="6"/>
        <v>1044000</v>
      </c>
      <c r="I31" s="79">
        <f t="shared" si="6"/>
        <v>815000</v>
      </c>
      <c r="J31" s="79">
        <f t="shared" si="6"/>
        <v>5170</v>
      </c>
      <c r="K31" s="79">
        <f t="shared" si="6"/>
        <v>11015</v>
      </c>
      <c r="L31" s="80">
        <f t="shared" si="6"/>
        <v>0</v>
      </c>
      <c r="M31" s="30"/>
      <c r="N31" s="30"/>
      <c r="O31" s="30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</row>
    <row r="32" spans="1:28" s="81" customFormat="1" ht="12.75">
      <c r="A32" s="923"/>
      <c r="B32" s="574"/>
      <c r="C32" s="580"/>
      <c r="D32" s="78" t="s">
        <v>148</v>
      </c>
      <c r="E32" s="79">
        <f t="shared" si="6"/>
        <v>7686</v>
      </c>
      <c r="F32" s="79">
        <f t="shared" si="6"/>
        <v>0</v>
      </c>
      <c r="G32" s="79">
        <f t="shared" si="6"/>
        <v>0</v>
      </c>
      <c r="H32" s="79">
        <f t="shared" si="6"/>
        <v>0</v>
      </c>
      <c r="I32" s="79">
        <f t="shared" si="6"/>
        <v>0</v>
      </c>
      <c r="J32" s="79">
        <f t="shared" si="6"/>
        <v>0</v>
      </c>
      <c r="K32" s="79">
        <f t="shared" si="6"/>
        <v>0</v>
      </c>
      <c r="L32" s="80">
        <f t="shared" si="6"/>
        <v>7686</v>
      </c>
      <c r="M32" s="30"/>
      <c r="N32" s="30"/>
      <c r="O32" s="30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41"/>
      <c r="AB32" s="41"/>
    </row>
    <row r="33" spans="1:28" s="81" customFormat="1" ht="12.75">
      <c r="A33" s="924"/>
      <c r="B33" s="575"/>
      <c r="C33" s="581"/>
      <c r="D33" s="78" t="s">
        <v>149</v>
      </c>
      <c r="E33" s="79">
        <f aca="true" t="shared" si="7" ref="E33:L33">E31+E32</f>
        <v>-3329</v>
      </c>
      <c r="F33" s="79">
        <f t="shared" si="7"/>
        <v>2014200</v>
      </c>
      <c r="G33" s="79">
        <f t="shared" si="7"/>
        <v>1987000</v>
      </c>
      <c r="H33" s="79">
        <f t="shared" si="7"/>
        <v>1044000</v>
      </c>
      <c r="I33" s="79">
        <f t="shared" si="7"/>
        <v>815000</v>
      </c>
      <c r="J33" s="79">
        <f t="shared" si="7"/>
        <v>5170</v>
      </c>
      <c r="K33" s="79">
        <f t="shared" si="7"/>
        <v>11015</v>
      </c>
      <c r="L33" s="80">
        <f t="shared" si="7"/>
        <v>7686</v>
      </c>
      <c r="M33" s="30"/>
      <c r="N33" s="30"/>
      <c r="O33" s="30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</row>
    <row r="34" spans="1:28" s="81" customFormat="1" ht="12.75">
      <c r="A34" s="82"/>
      <c r="B34" s="95"/>
      <c r="C34" s="96"/>
      <c r="D34" s="96"/>
      <c r="E34" s="79"/>
      <c r="F34" s="79"/>
      <c r="G34" s="79"/>
      <c r="H34" s="79"/>
      <c r="I34" s="79"/>
      <c r="J34" s="85"/>
      <c r="K34" s="85"/>
      <c r="L34" s="99"/>
      <c r="M34" s="30"/>
      <c r="N34" s="30"/>
      <c r="O34" s="30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</row>
    <row r="35" spans="1:28" ht="12.75">
      <c r="A35" s="929">
        <v>6</v>
      </c>
      <c r="B35" s="932">
        <v>75097</v>
      </c>
      <c r="C35" s="561" t="s">
        <v>152</v>
      </c>
      <c r="D35" s="86" t="s">
        <v>147</v>
      </c>
      <c r="E35" s="87">
        <v>-11015</v>
      </c>
      <c r="F35" s="87">
        <v>2014200</v>
      </c>
      <c r="G35" s="87">
        <v>1987000</v>
      </c>
      <c r="H35" s="87">
        <v>1044000</v>
      </c>
      <c r="I35" s="87">
        <v>815000</v>
      </c>
      <c r="J35" s="87">
        <v>5170</v>
      </c>
      <c r="K35" s="87">
        <v>11015</v>
      </c>
      <c r="L35" s="100">
        <f>E35+F35-G35-J35-K35</f>
        <v>0</v>
      </c>
      <c r="M35" s="54"/>
      <c r="N35" s="54"/>
      <c r="O35" s="54"/>
      <c r="P35" s="90"/>
      <c r="Q35" s="90"/>
      <c r="R35" s="90"/>
      <c r="S35" s="90"/>
      <c r="T35" s="90"/>
      <c r="U35" s="90"/>
      <c r="V35" s="90"/>
      <c r="W35" s="90"/>
      <c r="X35" s="90"/>
      <c r="Y35" s="90"/>
      <c r="Z35" s="90"/>
      <c r="AA35" s="90"/>
      <c r="AB35" s="90"/>
    </row>
    <row r="36" spans="1:28" ht="12.75">
      <c r="A36" s="930"/>
      <c r="B36" s="933"/>
      <c r="C36" s="775"/>
      <c r="D36" s="86" t="s">
        <v>148</v>
      </c>
      <c r="E36" s="87">
        <v>7686</v>
      </c>
      <c r="F36" s="87"/>
      <c r="G36" s="87"/>
      <c r="H36" s="87"/>
      <c r="I36" s="87"/>
      <c r="J36" s="87"/>
      <c r="K36" s="87"/>
      <c r="L36" s="100">
        <v>7686</v>
      </c>
      <c r="M36" s="54"/>
      <c r="N36" s="54"/>
      <c r="O36" s="54"/>
      <c r="P36" s="90"/>
      <c r="Q36" s="90"/>
      <c r="R36" s="90"/>
      <c r="S36" s="90"/>
      <c r="T36" s="90"/>
      <c r="U36" s="90"/>
      <c r="V36" s="90"/>
      <c r="W36" s="90"/>
      <c r="X36" s="90"/>
      <c r="Y36" s="90"/>
      <c r="Z36" s="90"/>
      <c r="AA36" s="90"/>
      <c r="AB36" s="90"/>
    </row>
    <row r="37" spans="1:28" ht="12.75">
      <c r="A37" s="931"/>
      <c r="B37" s="934"/>
      <c r="C37" s="776"/>
      <c r="D37" s="86" t="s">
        <v>149</v>
      </c>
      <c r="E37" s="87">
        <f aca="true" t="shared" si="8" ref="E37:L37">E35+E36</f>
        <v>-3329</v>
      </c>
      <c r="F37" s="87">
        <f t="shared" si="8"/>
        <v>2014200</v>
      </c>
      <c r="G37" s="87">
        <f t="shared" si="8"/>
        <v>1987000</v>
      </c>
      <c r="H37" s="87">
        <f t="shared" si="8"/>
        <v>1044000</v>
      </c>
      <c r="I37" s="87">
        <f t="shared" si="8"/>
        <v>815000</v>
      </c>
      <c r="J37" s="87">
        <f t="shared" si="8"/>
        <v>5170</v>
      </c>
      <c r="K37" s="87">
        <f t="shared" si="8"/>
        <v>11015</v>
      </c>
      <c r="L37" s="89">
        <f t="shared" si="8"/>
        <v>7686</v>
      </c>
      <c r="M37" s="54"/>
      <c r="N37" s="54"/>
      <c r="O37" s="54"/>
      <c r="P37" s="90"/>
      <c r="Q37" s="90"/>
      <c r="R37" s="90"/>
      <c r="S37" s="90"/>
      <c r="T37" s="90"/>
      <c r="U37" s="90"/>
      <c r="V37" s="90"/>
      <c r="W37" s="90"/>
      <c r="X37" s="90"/>
      <c r="Y37" s="90"/>
      <c r="Z37" s="90"/>
      <c r="AA37" s="90"/>
      <c r="AB37" s="90"/>
    </row>
    <row r="38" spans="1:28" ht="12.75">
      <c r="A38" s="92"/>
      <c r="B38" s="93"/>
      <c r="C38" s="94"/>
      <c r="D38" s="94"/>
      <c r="E38" s="87"/>
      <c r="F38" s="87"/>
      <c r="G38" s="87"/>
      <c r="H38" s="87"/>
      <c r="I38" s="87"/>
      <c r="J38" s="87"/>
      <c r="K38" s="87"/>
      <c r="L38" s="89"/>
      <c r="M38" s="54"/>
      <c r="N38" s="54"/>
      <c r="O38" s="54"/>
      <c r="P38" s="90"/>
      <c r="Q38" s="90"/>
      <c r="R38" s="90"/>
      <c r="S38" s="90"/>
      <c r="T38" s="90"/>
      <c r="U38" s="90"/>
      <c r="V38" s="90"/>
      <c r="W38" s="90"/>
      <c r="X38" s="90"/>
      <c r="Y38" s="90"/>
      <c r="Z38" s="90"/>
      <c r="AA38" s="90"/>
      <c r="AB38" s="90"/>
    </row>
    <row r="39" spans="1:28" s="81" customFormat="1" ht="12.75">
      <c r="A39" s="894">
        <v>7</v>
      </c>
      <c r="B39" s="926"/>
      <c r="C39" s="564" t="s">
        <v>153</v>
      </c>
      <c r="D39" s="78" t="s">
        <v>147</v>
      </c>
      <c r="E39" s="79">
        <f aca="true" t="shared" si="9" ref="E39:L40">E15+E23+E31</f>
        <v>225148</v>
      </c>
      <c r="F39" s="79">
        <f t="shared" si="9"/>
        <v>6610800</v>
      </c>
      <c r="G39" s="79">
        <f t="shared" si="9"/>
        <v>6583600</v>
      </c>
      <c r="H39" s="79">
        <f t="shared" si="9"/>
        <v>2700061</v>
      </c>
      <c r="I39" s="79">
        <f t="shared" si="9"/>
        <v>2056600</v>
      </c>
      <c r="J39" s="79">
        <f t="shared" si="9"/>
        <v>5170</v>
      </c>
      <c r="K39" s="79">
        <f t="shared" si="9"/>
        <v>11015</v>
      </c>
      <c r="L39" s="80">
        <f t="shared" si="9"/>
        <v>236163</v>
      </c>
      <c r="M39" s="30"/>
      <c r="N39" s="30"/>
      <c r="O39" s="30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  <c r="AA39" s="41"/>
      <c r="AB39" s="41"/>
    </row>
    <row r="40" spans="1:28" s="81" customFormat="1" ht="12.75">
      <c r="A40" s="894"/>
      <c r="B40" s="926"/>
      <c r="C40" s="564"/>
      <c r="D40" s="78" t="s">
        <v>148</v>
      </c>
      <c r="E40" s="79">
        <f t="shared" si="9"/>
        <v>10531</v>
      </c>
      <c r="F40" s="79">
        <f t="shared" si="9"/>
        <v>0</v>
      </c>
      <c r="G40" s="79">
        <f t="shared" si="9"/>
        <v>0</v>
      </c>
      <c r="H40" s="79">
        <f t="shared" si="9"/>
        <v>0</v>
      </c>
      <c r="I40" s="79">
        <f t="shared" si="9"/>
        <v>0</v>
      </c>
      <c r="J40" s="79">
        <f t="shared" si="9"/>
        <v>0</v>
      </c>
      <c r="K40" s="79">
        <f t="shared" si="9"/>
        <v>0</v>
      </c>
      <c r="L40" s="80">
        <f t="shared" si="9"/>
        <v>10531</v>
      </c>
      <c r="M40" s="30"/>
      <c r="N40" s="30"/>
      <c r="O40" s="30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  <c r="AA40" s="41"/>
      <c r="AB40" s="41"/>
    </row>
    <row r="41" spans="1:28" s="81" customFormat="1" ht="13.5" thickBot="1">
      <c r="A41" s="925"/>
      <c r="B41" s="927"/>
      <c r="C41" s="928"/>
      <c r="D41" s="104" t="s">
        <v>149</v>
      </c>
      <c r="E41" s="105">
        <f aca="true" t="shared" si="10" ref="E41:L41">E39+E40</f>
        <v>235679</v>
      </c>
      <c r="F41" s="105">
        <f t="shared" si="10"/>
        <v>6610800</v>
      </c>
      <c r="G41" s="105">
        <f t="shared" si="10"/>
        <v>6583600</v>
      </c>
      <c r="H41" s="105">
        <f t="shared" si="10"/>
        <v>2700061</v>
      </c>
      <c r="I41" s="105">
        <f t="shared" si="10"/>
        <v>2056600</v>
      </c>
      <c r="J41" s="105">
        <f t="shared" si="10"/>
        <v>5170</v>
      </c>
      <c r="K41" s="105">
        <f t="shared" si="10"/>
        <v>11015</v>
      </c>
      <c r="L41" s="106">
        <f t="shared" si="10"/>
        <v>246694</v>
      </c>
      <c r="M41" s="30"/>
      <c r="N41" s="30"/>
      <c r="O41" s="30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1"/>
      <c r="AA41" s="41"/>
      <c r="AB41" s="41"/>
    </row>
    <row r="42" spans="1:19" s="113" customFormat="1" ht="12.75">
      <c r="A42" s="107"/>
      <c r="B42" s="107"/>
      <c r="C42" s="108"/>
      <c r="D42" s="108"/>
      <c r="E42" s="109"/>
      <c r="F42" s="110"/>
      <c r="G42" s="110"/>
      <c r="H42" s="110"/>
      <c r="I42" s="110"/>
      <c r="J42" s="110"/>
      <c r="K42" s="110"/>
      <c r="L42" s="109"/>
      <c r="M42" s="111"/>
      <c r="N42" s="111"/>
      <c r="O42" s="111"/>
      <c r="P42" s="112"/>
      <c r="Q42" s="112"/>
      <c r="R42" s="112"/>
      <c r="S42" s="112"/>
    </row>
    <row r="43" spans="1:19" s="81" customFormat="1" ht="10.5" customHeight="1">
      <c r="A43" s="114" t="s">
        <v>154</v>
      </c>
      <c r="B43" s="115"/>
      <c r="C43" s="116"/>
      <c r="D43" s="116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41"/>
      <c r="Q43" s="41"/>
      <c r="R43" s="41"/>
      <c r="S43" s="41"/>
    </row>
    <row r="44" spans="1:19" ht="12.75">
      <c r="A44" s="114" t="s">
        <v>155</v>
      </c>
      <c r="B44" s="36"/>
      <c r="C44" s="117"/>
      <c r="D44" s="117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90"/>
      <c r="Q44" s="90"/>
      <c r="R44" s="90"/>
      <c r="S44" s="90"/>
    </row>
    <row r="45" spans="1:19" ht="12.75">
      <c r="A45" s="114" t="s">
        <v>156</v>
      </c>
      <c r="B45" s="36"/>
      <c r="C45" s="117"/>
      <c r="D45" s="117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90"/>
      <c r="Q45" s="90"/>
      <c r="R45" s="90"/>
      <c r="S45" s="90"/>
    </row>
    <row r="46" spans="1:19" ht="12.75">
      <c r="A46" s="36"/>
      <c r="B46" s="36"/>
      <c r="C46" s="117"/>
      <c r="D46" s="117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90"/>
      <c r="Q46" s="90"/>
      <c r="R46" s="90"/>
      <c r="S46" s="90"/>
    </row>
    <row r="47" spans="1:19" ht="12.75">
      <c r="A47" s="36"/>
      <c r="B47" s="36"/>
      <c r="C47" s="117"/>
      <c r="D47" s="117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90"/>
      <c r="Q47" s="90"/>
      <c r="R47" s="90"/>
      <c r="S47" s="90"/>
    </row>
    <row r="48" spans="1:19" ht="12.75">
      <c r="A48" s="36"/>
      <c r="B48" s="36"/>
      <c r="C48" s="117"/>
      <c r="D48" s="117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90"/>
      <c r="Q48" s="90"/>
      <c r="R48" s="90"/>
      <c r="S48" s="90"/>
    </row>
    <row r="49" spans="1:19" ht="12.75">
      <c r="A49" s="36"/>
      <c r="B49" s="36"/>
      <c r="C49" s="117"/>
      <c r="D49" s="117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90"/>
      <c r="Q49" s="90"/>
      <c r="R49" s="90"/>
      <c r="S49" s="90"/>
    </row>
    <row r="50" spans="1:19" ht="12.75">
      <c r="A50" s="36"/>
      <c r="B50" s="36"/>
      <c r="C50" s="117"/>
      <c r="D50" s="117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90"/>
      <c r="Q50" s="90"/>
      <c r="R50" s="90"/>
      <c r="S50" s="90"/>
    </row>
    <row r="51" spans="1:19" ht="12.75">
      <c r="A51" s="36"/>
      <c r="B51" s="36"/>
      <c r="C51" s="117"/>
      <c r="D51" s="117"/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90"/>
      <c r="Q51" s="90"/>
      <c r="R51" s="90"/>
      <c r="S51" s="90"/>
    </row>
    <row r="52" spans="1:19" ht="12.75">
      <c r="A52" s="36"/>
      <c r="B52" s="36"/>
      <c r="C52" s="117"/>
      <c r="D52" s="117"/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90"/>
      <c r="Q52" s="90"/>
      <c r="R52" s="90"/>
      <c r="S52" s="90"/>
    </row>
    <row r="53" spans="1:19" ht="12.75">
      <c r="A53" s="36"/>
      <c r="B53" s="36"/>
      <c r="C53" s="117"/>
      <c r="D53" s="117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90"/>
      <c r="Q53" s="90"/>
      <c r="R53" s="90"/>
      <c r="S53" s="90"/>
    </row>
    <row r="54" spans="1:19" ht="12.75">
      <c r="A54" s="36"/>
      <c r="B54" s="36"/>
      <c r="C54" s="117"/>
      <c r="D54" s="117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90"/>
      <c r="Q54" s="90"/>
      <c r="R54" s="90"/>
      <c r="S54" s="90"/>
    </row>
    <row r="55" spans="1:19" ht="12.75">
      <c r="A55" s="36"/>
      <c r="B55" s="36"/>
      <c r="C55" s="117"/>
      <c r="D55" s="117"/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90"/>
      <c r="Q55" s="90"/>
      <c r="R55" s="90"/>
      <c r="S55" s="90"/>
    </row>
    <row r="56" spans="1:15" ht="12.75">
      <c r="A56" s="36"/>
      <c r="B56" s="36"/>
      <c r="C56" s="117"/>
      <c r="D56" s="117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</row>
    <row r="57" spans="1:15" ht="12.75">
      <c r="A57" s="36"/>
      <c r="B57" s="36"/>
      <c r="C57" s="117"/>
      <c r="D57" s="117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</row>
    <row r="58" spans="1:15" ht="12.75">
      <c r="A58" s="36"/>
      <c r="B58" s="36"/>
      <c r="C58" s="117"/>
      <c r="D58" s="117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</row>
    <row r="59" spans="1:15" ht="12.75">
      <c r="A59" s="36"/>
      <c r="B59" s="36"/>
      <c r="C59" s="117"/>
      <c r="D59" s="117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</row>
    <row r="60" spans="1:15" ht="12.75">
      <c r="A60" s="36"/>
      <c r="B60" s="36"/>
      <c r="C60" s="117"/>
      <c r="D60" s="117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</row>
    <row r="61" spans="1:15" ht="12.75">
      <c r="A61" s="36"/>
      <c r="B61" s="36"/>
      <c r="C61" s="117"/>
      <c r="D61" s="117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</row>
    <row r="62" spans="1:15" ht="12.75">
      <c r="A62" s="36"/>
      <c r="B62" s="36"/>
      <c r="C62" s="117"/>
      <c r="D62" s="117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</row>
    <row r="63" spans="1:15" ht="12.75">
      <c r="A63" s="36"/>
      <c r="B63" s="36"/>
      <c r="C63" s="117"/>
      <c r="D63" s="117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36"/>
    </row>
    <row r="64" spans="1:15" ht="12.75">
      <c r="A64" s="36"/>
      <c r="B64" s="36"/>
      <c r="C64" s="117"/>
      <c r="D64" s="117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</row>
    <row r="65" spans="1:15" ht="12.75">
      <c r="A65" s="36"/>
      <c r="B65" s="36"/>
      <c r="C65" s="117"/>
      <c r="D65" s="117"/>
      <c r="E65" s="36"/>
      <c r="F65" s="36"/>
      <c r="G65" s="36"/>
      <c r="H65" s="36"/>
      <c r="I65" s="36"/>
      <c r="J65" s="36"/>
      <c r="K65" s="36"/>
      <c r="L65" s="36"/>
      <c r="M65" s="36"/>
      <c r="N65" s="36"/>
      <c r="O65" s="36"/>
    </row>
    <row r="66" spans="1:15" ht="12.75">
      <c r="A66" s="36"/>
      <c r="B66" s="36"/>
      <c r="C66" s="117"/>
      <c r="D66" s="117"/>
      <c r="E66" s="36"/>
      <c r="F66" s="36"/>
      <c r="G66" s="36"/>
      <c r="H66" s="36"/>
      <c r="I66" s="36"/>
      <c r="J66" s="36"/>
      <c r="K66" s="36"/>
      <c r="L66" s="36"/>
      <c r="M66" s="36"/>
      <c r="N66" s="36"/>
      <c r="O66" s="36"/>
    </row>
    <row r="67" spans="1:15" ht="12.75">
      <c r="A67" s="36"/>
      <c r="B67" s="36"/>
      <c r="C67" s="117"/>
      <c r="D67" s="117"/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36"/>
    </row>
    <row r="68" spans="1:15" ht="12.75">
      <c r="A68" s="36"/>
      <c r="B68" s="36"/>
      <c r="C68" s="117"/>
      <c r="D68" s="117"/>
      <c r="E68" s="36"/>
      <c r="F68" s="36"/>
      <c r="G68" s="36"/>
      <c r="H68" s="36"/>
      <c r="I68" s="36"/>
      <c r="J68" s="36"/>
      <c r="K68" s="36"/>
      <c r="L68" s="36"/>
      <c r="M68" s="36"/>
      <c r="N68" s="36"/>
      <c r="O68" s="36"/>
    </row>
    <row r="69" spans="1:15" ht="12.75">
      <c r="A69" s="36"/>
      <c r="B69" s="36"/>
      <c r="C69" s="117"/>
      <c r="D69" s="117"/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36"/>
    </row>
    <row r="70" spans="1:15" ht="12.75">
      <c r="A70" s="36"/>
      <c r="B70" s="36"/>
      <c r="C70" s="117"/>
      <c r="D70" s="117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</row>
    <row r="71" spans="1:15" ht="12.75">
      <c r="A71" s="36"/>
      <c r="B71" s="36"/>
      <c r="C71" s="117"/>
      <c r="D71" s="117"/>
      <c r="E71" s="36"/>
      <c r="F71" s="36"/>
      <c r="G71" s="36"/>
      <c r="H71" s="36"/>
      <c r="I71" s="36"/>
      <c r="J71" s="36"/>
      <c r="K71" s="36"/>
      <c r="L71" s="36"/>
      <c r="M71" s="36"/>
      <c r="N71" s="36"/>
      <c r="O71" s="36"/>
    </row>
    <row r="72" spans="1:15" ht="12.75">
      <c r="A72" s="36"/>
      <c r="B72" s="36"/>
      <c r="C72" s="117"/>
      <c r="D72" s="117"/>
      <c r="E72" s="36"/>
      <c r="F72" s="36"/>
      <c r="G72" s="36"/>
      <c r="H72" s="36"/>
      <c r="I72" s="36"/>
      <c r="J72" s="36"/>
      <c r="K72" s="36"/>
      <c r="L72" s="36"/>
      <c r="M72" s="36"/>
      <c r="N72" s="36"/>
      <c r="O72" s="36"/>
    </row>
    <row r="73" spans="1:15" ht="12.75">
      <c r="A73" s="36"/>
      <c r="B73" s="36"/>
      <c r="C73" s="117"/>
      <c r="D73" s="117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</row>
    <row r="74" spans="1:15" ht="12.75">
      <c r="A74" s="36"/>
      <c r="B74" s="36"/>
      <c r="C74" s="117"/>
      <c r="D74" s="117"/>
      <c r="E74" s="36"/>
      <c r="F74" s="36"/>
      <c r="G74" s="36"/>
      <c r="H74" s="36"/>
      <c r="I74" s="36"/>
      <c r="J74" s="36"/>
      <c r="K74" s="36"/>
      <c r="L74" s="36"/>
      <c r="M74" s="36"/>
      <c r="N74" s="36"/>
      <c r="O74" s="36"/>
    </row>
    <row r="75" spans="1:15" ht="12.75">
      <c r="A75" s="36"/>
      <c r="B75" s="36"/>
      <c r="C75" s="117"/>
      <c r="D75" s="117"/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36"/>
    </row>
    <row r="76" spans="1:15" ht="12.75">
      <c r="A76" s="36"/>
      <c r="B76" s="36"/>
      <c r="C76" s="117"/>
      <c r="D76" s="117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</row>
    <row r="77" spans="1:15" ht="12.75">
      <c r="A77" s="36"/>
      <c r="B77" s="36"/>
      <c r="C77" s="117"/>
      <c r="D77" s="117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</row>
    <row r="78" spans="1:15" ht="12.75">
      <c r="A78" s="36"/>
      <c r="B78" s="36"/>
      <c r="C78" s="117"/>
      <c r="D78" s="117"/>
      <c r="E78" s="36"/>
      <c r="F78" s="36"/>
      <c r="G78" s="36"/>
      <c r="H78" s="36"/>
      <c r="I78" s="36"/>
      <c r="J78" s="36"/>
      <c r="K78" s="36"/>
      <c r="L78" s="36"/>
      <c r="M78" s="36"/>
      <c r="N78" s="36"/>
      <c r="O78" s="36"/>
    </row>
    <row r="79" spans="1:15" ht="12.75">
      <c r="A79" s="36"/>
      <c r="B79" s="36"/>
      <c r="C79" s="117"/>
      <c r="D79" s="117"/>
      <c r="E79" s="36"/>
      <c r="F79" s="36"/>
      <c r="G79" s="36"/>
      <c r="H79" s="36"/>
      <c r="I79" s="36"/>
      <c r="J79" s="36"/>
      <c r="K79" s="36"/>
      <c r="L79" s="36"/>
      <c r="M79" s="36"/>
      <c r="N79" s="36"/>
      <c r="O79" s="36"/>
    </row>
    <row r="80" spans="1:15" ht="12.75">
      <c r="A80" s="36"/>
      <c r="B80" s="36"/>
      <c r="C80" s="117"/>
      <c r="D80" s="117"/>
      <c r="E80" s="36"/>
      <c r="F80" s="36"/>
      <c r="G80" s="36"/>
      <c r="H80" s="36"/>
      <c r="I80" s="36"/>
      <c r="J80" s="36"/>
      <c r="K80" s="36"/>
      <c r="L80" s="36"/>
      <c r="M80" s="36"/>
      <c r="N80" s="36"/>
      <c r="O80" s="36"/>
    </row>
    <row r="81" spans="1:15" ht="12.75">
      <c r="A81" s="36"/>
      <c r="B81" s="36"/>
      <c r="C81" s="117"/>
      <c r="D81" s="117"/>
      <c r="E81" s="36"/>
      <c r="F81" s="36"/>
      <c r="G81" s="36"/>
      <c r="H81" s="36"/>
      <c r="I81" s="36"/>
      <c r="J81" s="36"/>
      <c r="K81" s="36"/>
      <c r="L81" s="36"/>
      <c r="M81" s="36"/>
      <c r="N81" s="36"/>
      <c r="O81" s="36"/>
    </row>
    <row r="82" spans="1:15" ht="12.75">
      <c r="A82" s="36"/>
      <c r="B82" s="36"/>
      <c r="C82" s="117"/>
      <c r="D82" s="117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</row>
    <row r="83" spans="1:15" ht="12.75">
      <c r="A83" s="36"/>
      <c r="B83" s="36"/>
      <c r="C83" s="117"/>
      <c r="D83" s="117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</row>
    <row r="84" spans="1:15" ht="12.75">
      <c r="A84" s="36"/>
      <c r="B84" s="36"/>
      <c r="C84" s="117"/>
      <c r="D84" s="117"/>
      <c r="E84" s="36"/>
      <c r="F84" s="36"/>
      <c r="G84" s="36"/>
      <c r="H84" s="36"/>
      <c r="I84" s="36"/>
      <c r="J84" s="36"/>
      <c r="K84" s="36"/>
      <c r="L84" s="36"/>
      <c r="M84" s="36"/>
      <c r="N84" s="36"/>
      <c r="O84" s="36"/>
    </row>
    <row r="85" spans="1:15" ht="12.75">
      <c r="A85" s="36"/>
      <c r="B85" s="36"/>
      <c r="C85" s="117"/>
      <c r="D85" s="117"/>
      <c r="E85" s="36"/>
      <c r="F85" s="36"/>
      <c r="G85" s="36"/>
      <c r="H85" s="36"/>
      <c r="I85" s="36"/>
      <c r="J85" s="36"/>
      <c r="K85" s="36"/>
      <c r="L85" s="36"/>
      <c r="M85" s="36"/>
      <c r="N85" s="36"/>
      <c r="O85" s="36"/>
    </row>
    <row r="86" spans="1:15" ht="12.75">
      <c r="A86" s="36"/>
      <c r="B86" s="36"/>
      <c r="C86" s="117"/>
      <c r="D86" s="117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</row>
    <row r="87" spans="1:15" ht="12.75">
      <c r="A87" s="36"/>
      <c r="B87" s="36"/>
      <c r="C87" s="117"/>
      <c r="D87" s="117"/>
      <c r="E87" s="36"/>
      <c r="F87" s="36"/>
      <c r="G87" s="36"/>
      <c r="H87" s="36"/>
      <c r="I87" s="36"/>
      <c r="J87" s="36"/>
      <c r="K87" s="36"/>
      <c r="L87" s="36"/>
      <c r="M87" s="36"/>
      <c r="N87" s="36"/>
      <c r="O87" s="36"/>
    </row>
    <row r="88" spans="1:15" ht="12.75">
      <c r="A88" s="36"/>
      <c r="B88" s="36"/>
      <c r="C88" s="117"/>
      <c r="D88" s="117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</row>
    <row r="89" spans="1:15" ht="12.75">
      <c r="A89" s="36"/>
      <c r="B89" s="36"/>
      <c r="C89" s="117"/>
      <c r="D89" s="117"/>
      <c r="E89" s="36"/>
      <c r="F89" s="36"/>
      <c r="G89" s="36"/>
      <c r="H89" s="36"/>
      <c r="I89" s="36"/>
      <c r="J89" s="36"/>
      <c r="K89" s="36"/>
      <c r="L89" s="36"/>
      <c r="M89" s="36"/>
      <c r="N89" s="36"/>
      <c r="O89" s="36"/>
    </row>
    <row r="90" spans="1:15" ht="12.75">
      <c r="A90" s="36"/>
      <c r="B90" s="36"/>
      <c r="C90" s="117"/>
      <c r="D90" s="117"/>
      <c r="E90" s="36"/>
      <c r="F90" s="36"/>
      <c r="G90" s="36"/>
      <c r="H90" s="36"/>
      <c r="I90" s="36"/>
      <c r="J90" s="36"/>
      <c r="K90" s="36"/>
      <c r="L90" s="36"/>
      <c r="M90" s="36"/>
      <c r="N90" s="36"/>
      <c r="O90" s="36"/>
    </row>
    <row r="91" spans="1:15" ht="12.75">
      <c r="A91" s="36"/>
      <c r="B91" s="36"/>
      <c r="C91" s="117"/>
      <c r="D91" s="117"/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36"/>
    </row>
    <row r="92" spans="1:15" ht="12.75">
      <c r="A92" s="36"/>
      <c r="B92" s="36"/>
      <c r="C92" s="117"/>
      <c r="D92" s="117"/>
      <c r="E92" s="36"/>
      <c r="F92" s="36"/>
      <c r="G92" s="36"/>
      <c r="H92" s="36"/>
      <c r="I92" s="36"/>
      <c r="J92" s="36"/>
      <c r="K92" s="36"/>
      <c r="L92" s="36"/>
      <c r="M92" s="36"/>
      <c r="N92" s="36"/>
      <c r="O92" s="36"/>
    </row>
    <row r="93" spans="1:15" ht="12.75">
      <c r="A93" s="36"/>
      <c r="B93" s="36"/>
      <c r="C93" s="117"/>
      <c r="D93" s="117"/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6"/>
    </row>
    <row r="94" spans="1:15" ht="12.75">
      <c r="A94" s="36"/>
      <c r="B94" s="36"/>
      <c r="C94" s="117"/>
      <c r="D94" s="117"/>
      <c r="E94" s="36"/>
      <c r="F94" s="36"/>
      <c r="G94" s="36"/>
      <c r="H94" s="36"/>
      <c r="I94" s="36"/>
      <c r="J94" s="36"/>
      <c r="K94" s="36"/>
      <c r="L94" s="36"/>
      <c r="M94" s="36"/>
      <c r="N94" s="36"/>
      <c r="O94" s="36"/>
    </row>
    <row r="95" spans="1:15" ht="12.75">
      <c r="A95" s="36"/>
      <c r="B95" s="36"/>
      <c r="C95" s="117"/>
      <c r="D95" s="117"/>
      <c r="E95" s="36"/>
      <c r="F95" s="36"/>
      <c r="G95" s="36"/>
      <c r="H95" s="36"/>
      <c r="I95" s="36"/>
      <c r="J95" s="36"/>
      <c r="K95" s="36"/>
      <c r="L95" s="36"/>
      <c r="M95" s="36"/>
      <c r="N95" s="36"/>
      <c r="O95" s="36"/>
    </row>
    <row r="96" spans="1:15" ht="12.75">
      <c r="A96" s="36"/>
      <c r="B96" s="36"/>
      <c r="C96" s="117"/>
      <c r="D96" s="117"/>
      <c r="E96" s="36"/>
      <c r="F96" s="36"/>
      <c r="G96" s="36"/>
      <c r="H96" s="36"/>
      <c r="I96" s="36"/>
      <c r="J96" s="36"/>
      <c r="K96" s="36"/>
      <c r="L96" s="36"/>
      <c r="M96" s="36"/>
      <c r="N96" s="36"/>
      <c r="O96" s="36"/>
    </row>
    <row r="97" spans="1:15" ht="12.75">
      <c r="A97" s="36"/>
      <c r="B97" s="36"/>
      <c r="C97" s="117"/>
      <c r="D97" s="117"/>
      <c r="E97" s="36"/>
      <c r="F97" s="36"/>
      <c r="G97" s="36"/>
      <c r="H97" s="36"/>
      <c r="I97" s="36"/>
      <c r="J97" s="36"/>
      <c r="K97" s="36"/>
      <c r="L97" s="36"/>
      <c r="M97" s="36"/>
      <c r="N97" s="36"/>
      <c r="O97" s="36"/>
    </row>
    <row r="98" spans="1:15" ht="12.75">
      <c r="A98" s="36"/>
      <c r="B98" s="36"/>
      <c r="C98" s="117"/>
      <c r="D98" s="117"/>
      <c r="E98" s="36"/>
      <c r="F98" s="36"/>
      <c r="G98" s="36"/>
      <c r="H98" s="36"/>
      <c r="I98" s="36"/>
      <c r="J98" s="36"/>
      <c r="K98" s="36"/>
      <c r="L98" s="36"/>
      <c r="M98" s="36"/>
      <c r="N98" s="36"/>
      <c r="O98" s="36"/>
    </row>
    <row r="99" spans="1:15" ht="12.75">
      <c r="A99" s="36"/>
      <c r="B99" s="36"/>
      <c r="C99" s="117"/>
      <c r="D99" s="117"/>
      <c r="E99" s="36"/>
      <c r="F99" s="36"/>
      <c r="G99" s="36"/>
      <c r="H99" s="36"/>
      <c r="I99" s="36"/>
      <c r="J99" s="36"/>
      <c r="K99" s="36"/>
      <c r="L99" s="36"/>
      <c r="M99" s="36"/>
      <c r="N99" s="36"/>
      <c r="O99" s="36"/>
    </row>
    <row r="100" spans="1:15" ht="12.75">
      <c r="A100" s="36"/>
      <c r="B100" s="36"/>
      <c r="C100" s="117"/>
      <c r="D100" s="117"/>
      <c r="E100" s="36"/>
      <c r="F100" s="36"/>
      <c r="G100" s="36"/>
      <c r="H100" s="36"/>
      <c r="I100" s="36"/>
      <c r="J100" s="36"/>
      <c r="K100" s="36"/>
      <c r="L100" s="36"/>
      <c r="M100" s="36"/>
      <c r="N100" s="36"/>
      <c r="O100" s="36"/>
    </row>
    <row r="101" spans="1:15" ht="12.75">
      <c r="A101" s="36"/>
      <c r="B101" s="36"/>
      <c r="C101" s="117"/>
      <c r="D101" s="117"/>
      <c r="E101" s="36"/>
      <c r="F101" s="36"/>
      <c r="G101" s="36"/>
      <c r="H101" s="36"/>
      <c r="I101" s="36"/>
      <c r="J101" s="36"/>
      <c r="K101" s="36"/>
      <c r="L101" s="36"/>
      <c r="M101" s="36"/>
      <c r="N101" s="36"/>
      <c r="O101" s="36"/>
    </row>
    <row r="102" spans="1:15" ht="12.75">
      <c r="A102" s="36"/>
      <c r="B102" s="36"/>
      <c r="C102" s="117"/>
      <c r="D102" s="117"/>
      <c r="E102" s="36"/>
      <c r="F102" s="36"/>
      <c r="G102" s="36"/>
      <c r="H102" s="36"/>
      <c r="I102" s="36"/>
      <c r="J102" s="36"/>
      <c r="K102" s="36"/>
      <c r="L102" s="36"/>
      <c r="M102" s="36"/>
      <c r="N102" s="36"/>
      <c r="O102" s="36"/>
    </row>
    <row r="103" spans="1:15" ht="12.75">
      <c r="A103" s="36"/>
      <c r="B103" s="36"/>
      <c r="C103" s="117"/>
      <c r="D103" s="117"/>
      <c r="E103" s="36"/>
      <c r="F103" s="36"/>
      <c r="G103" s="36"/>
      <c r="H103" s="36"/>
      <c r="I103" s="36"/>
      <c r="J103" s="36"/>
      <c r="K103" s="36"/>
      <c r="L103" s="36"/>
      <c r="M103" s="36"/>
      <c r="N103" s="36"/>
      <c r="O103" s="36"/>
    </row>
    <row r="104" spans="1:15" ht="12.75">
      <c r="A104" s="36"/>
      <c r="B104" s="36"/>
      <c r="C104" s="117"/>
      <c r="D104" s="117"/>
      <c r="E104" s="36"/>
      <c r="F104" s="36"/>
      <c r="G104" s="36"/>
      <c r="H104" s="36"/>
      <c r="I104" s="36"/>
      <c r="J104" s="36"/>
      <c r="K104" s="36"/>
      <c r="L104" s="36"/>
      <c r="M104" s="36"/>
      <c r="N104" s="36"/>
      <c r="O104" s="36"/>
    </row>
    <row r="105" spans="1:15" ht="12.75">
      <c r="A105" s="36"/>
      <c r="B105" s="36"/>
      <c r="C105" s="117"/>
      <c r="D105" s="117"/>
      <c r="E105" s="36"/>
      <c r="F105" s="36"/>
      <c r="G105" s="36"/>
      <c r="H105" s="36"/>
      <c r="I105" s="36"/>
      <c r="J105" s="36"/>
      <c r="K105" s="36"/>
      <c r="L105" s="36"/>
      <c r="M105" s="36"/>
      <c r="N105" s="36"/>
      <c r="O105" s="36"/>
    </row>
    <row r="106" spans="1:15" ht="12.75">
      <c r="A106" s="36"/>
      <c r="B106" s="36"/>
      <c r="C106" s="36"/>
      <c r="D106" s="36"/>
      <c r="E106" s="36"/>
      <c r="F106" s="36"/>
      <c r="G106" s="36"/>
      <c r="H106" s="36"/>
      <c r="I106" s="36"/>
      <c r="J106" s="36"/>
      <c r="K106" s="36"/>
      <c r="L106" s="36"/>
      <c r="M106" s="36"/>
      <c r="N106" s="36"/>
      <c r="O106" s="36"/>
    </row>
    <row r="107" spans="1:15" ht="12.75">
      <c r="A107" s="36"/>
      <c r="B107" s="36"/>
      <c r="C107" s="36"/>
      <c r="D107" s="36"/>
      <c r="E107" s="36"/>
      <c r="F107" s="36"/>
      <c r="G107" s="36"/>
      <c r="H107" s="36"/>
      <c r="I107" s="36"/>
      <c r="J107" s="36"/>
      <c r="K107" s="36"/>
      <c r="L107" s="36"/>
      <c r="M107" s="36"/>
      <c r="N107" s="36"/>
      <c r="O107" s="36"/>
    </row>
    <row r="108" spans="1:15" ht="12.75">
      <c r="A108" s="36"/>
      <c r="B108" s="36"/>
      <c r="C108" s="36"/>
      <c r="D108" s="36"/>
      <c r="E108" s="36"/>
      <c r="F108" s="36"/>
      <c r="G108" s="36"/>
      <c r="H108" s="36"/>
      <c r="I108" s="36"/>
      <c r="J108" s="36"/>
      <c r="K108" s="36"/>
      <c r="L108" s="36"/>
      <c r="M108" s="36"/>
      <c r="N108" s="36"/>
      <c r="O108" s="36"/>
    </row>
    <row r="109" spans="1:15" ht="12.75">
      <c r="A109" s="36"/>
      <c r="B109" s="36"/>
      <c r="C109" s="36"/>
      <c r="D109" s="36"/>
      <c r="E109" s="36"/>
      <c r="F109" s="36"/>
      <c r="G109" s="36"/>
      <c r="H109" s="36"/>
      <c r="I109" s="36"/>
      <c r="J109" s="36"/>
      <c r="K109" s="36"/>
      <c r="L109" s="36"/>
      <c r="M109" s="36"/>
      <c r="N109" s="36"/>
      <c r="O109" s="36"/>
    </row>
    <row r="110" spans="1:15" ht="12.75">
      <c r="A110" s="36"/>
      <c r="B110" s="36"/>
      <c r="C110" s="36"/>
      <c r="D110" s="36"/>
      <c r="E110" s="36"/>
      <c r="F110" s="36"/>
      <c r="G110" s="36"/>
      <c r="H110" s="36"/>
      <c r="I110" s="36"/>
      <c r="J110" s="36"/>
      <c r="K110" s="36"/>
      <c r="L110" s="36"/>
      <c r="M110" s="36"/>
      <c r="N110" s="36"/>
      <c r="O110" s="36"/>
    </row>
    <row r="111" spans="1:15" ht="12.75">
      <c r="A111" s="36"/>
      <c r="B111" s="36"/>
      <c r="C111" s="36"/>
      <c r="D111" s="36"/>
      <c r="E111" s="36"/>
      <c r="F111" s="36"/>
      <c r="G111" s="36"/>
      <c r="H111" s="36"/>
      <c r="I111" s="36"/>
      <c r="J111" s="36"/>
      <c r="K111" s="36"/>
      <c r="L111" s="36"/>
      <c r="M111" s="36"/>
      <c r="N111" s="36"/>
      <c r="O111" s="36"/>
    </row>
    <row r="112" spans="1:15" ht="12.75">
      <c r="A112" s="36"/>
      <c r="B112" s="36"/>
      <c r="C112" s="36"/>
      <c r="D112" s="36"/>
      <c r="E112" s="36"/>
      <c r="F112" s="36"/>
      <c r="G112" s="36"/>
      <c r="H112" s="36"/>
      <c r="I112" s="36"/>
      <c r="J112" s="36"/>
      <c r="K112" s="36"/>
      <c r="L112" s="36"/>
      <c r="M112" s="36"/>
      <c r="N112" s="36"/>
      <c r="O112" s="36"/>
    </row>
    <row r="113" spans="1:15" ht="12.75">
      <c r="A113" s="36"/>
      <c r="B113" s="36"/>
      <c r="C113" s="36"/>
      <c r="D113" s="36"/>
      <c r="E113" s="36"/>
      <c r="F113" s="36"/>
      <c r="G113" s="36"/>
      <c r="H113" s="36"/>
      <c r="I113" s="36"/>
      <c r="J113" s="36"/>
      <c r="K113" s="36"/>
      <c r="L113" s="36"/>
      <c r="M113" s="36"/>
      <c r="N113" s="36"/>
      <c r="O113" s="36"/>
    </row>
    <row r="114" spans="1:15" ht="12.75">
      <c r="A114" s="36"/>
      <c r="B114" s="36"/>
      <c r="C114" s="36"/>
      <c r="D114" s="36"/>
      <c r="E114" s="36"/>
      <c r="F114" s="36"/>
      <c r="G114" s="36"/>
      <c r="H114" s="36"/>
      <c r="I114" s="36"/>
      <c r="J114" s="36"/>
      <c r="K114" s="36"/>
      <c r="L114" s="36"/>
      <c r="M114" s="36"/>
      <c r="N114" s="36"/>
      <c r="O114" s="36"/>
    </row>
    <row r="115" spans="1:15" ht="12.75">
      <c r="A115" s="36"/>
      <c r="B115" s="36"/>
      <c r="C115" s="36"/>
      <c r="D115" s="36"/>
      <c r="E115" s="36"/>
      <c r="F115" s="36"/>
      <c r="G115" s="36"/>
      <c r="H115" s="36"/>
      <c r="I115" s="36"/>
      <c r="J115" s="36"/>
      <c r="K115" s="36"/>
      <c r="L115" s="36"/>
      <c r="M115" s="36"/>
      <c r="N115" s="36"/>
      <c r="O115" s="36"/>
    </row>
    <row r="116" spans="1:15" ht="12.75">
      <c r="A116" s="36"/>
      <c r="B116" s="36"/>
      <c r="C116" s="36"/>
      <c r="D116" s="36"/>
      <c r="E116" s="36"/>
      <c r="F116" s="36"/>
      <c r="G116" s="36"/>
      <c r="H116" s="36"/>
      <c r="I116" s="36"/>
      <c r="J116" s="36"/>
      <c r="K116" s="36"/>
      <c r="L116" s="36"/>
      <c r="M116" s="36"/>
      <c r="N116" s="36"/>
      <c r="O116" s="36"/>
    </row>
    <row r="117" spans="1:15" ht="12.75">
      <c r="A117" s="36"/>
      <c r="B117" s="36"/>
      <c r="C117" s="36"/>
      <c r="D117" s="36"/>
      <c r="E117" s="36"/>
      <c r="F117" s="36"/>
      <c r="G117" s="36"/>
      <c r="H117" s="36"/>
      <c r="I117" s="36"/>
      <c r="J117" s="36"/>
      <c r="K117" s="36"/>
      <c r="L117" s="36"/>
      <c r="M117" s="36"/>
      <c r="N117" s="36"/>
      <c r="O117" s="36"/>
    </row>
    <row r="118" spans="1:15" ht="12.75">
      <c r="A118" s="36"/>
      <c r="B118" s="36"/>
      <c r="C118" s="36"/>
      <c r="D118" s="36"/>
      <c r="E118" s="36"/>
      <c r="F118" s="36"/>
      <c r="G118" s="36"/>
      <c r="H118" s="36"/>
      <c r="I118" s="36"/>
      <c r="J118" s="36"/>
      <c r="K118" s="36"/>
      <c r="L118" s="36"/>
      <c r="M118" s="36"/>
      <c r="N118" s="36"/>
      <c r="O118" s="36"/>
    </row>
    <row r="119" spans="1:15" ht="12.75">
      <c r="A119" s="36"/>
      <c r="B119" s="36"/>
      <c r="C119" s="36"/>
      <c r="D119" s="36"/>
      <c r="E119" s="36"/>
      <c r="F119" s="36"/>
      <c r="G119" s="36"/>
      <c r="H119" s="36"/>
      <c r="I119" s="36"/>
      <c r="J119" s="36"/>
      <c r="K119" s="36"/>
      <c r="L119" s="36"/>
      <c r="M119" s="36"/>
      <c r="N119" s="36"/>
      <c r="O119" s="36"/>
    </row>
    <row r="120" spans="1:15" ht="12.75">
      <c r="A120" s="36"/>
      <c r="B120" s="36"/>
      <c r="C120" s="36"/>
      <c r="D120" s="36"/>
      <c r="E120" s="36"/>
      <c r="F120" s="36"/>
      <c r="G120" s="36"/>
      <c r="H120" s="36"/>
      <c r="I120" s="36"/>
      <c r="J120" s="36"/>
      <c r="K120" s="36"/>
      <c r="L120" s="36"/>
      <c r="M120" s="36"/>
      <c r="N120" s="36"/>
      <c r="O120" s="36"/>
    </row>
    <row r="121" spans="1:15" ht="12.75">
      <c r="A121" s="36"/>
      <c r="B121" s="36"/>
      <c r="C121" s="36"/>
      <c r="D121" s="36"/>
      <c r="E121" s="36"/>
      <c r="F121" s="36"/>
      <c r="G121" s="36"/>
      <c r="H121" s="36"/>
      <c r="I121" s="36"/>
      <c r="J121" s="36"/>
      <c r="K121" s="36"/>
      <c r="L121" s="36"/>
      <c r="M121" s="36"/>
      <c r="N121" s="36"/>
      <c r="O121" s="36"/>
    </row>
    <row r="122" spans="1:15" ht="12.75">
      <c r="A122" s="36"/>
      <c r="B122" s="36"/>
      <c r="C122" s="36"/>
      <c r="D122" s="36"/>
      <c r="E122" s="36"/>
      <c r="F122" s="36"/>
      <c r="G122" s="36"/>
      <c r="H122" s="36"/>
      <c r="I122" s="36"/>
      <c r="J122" s="36"/>
      <c r="K122" s="36"/>
      <c r="L122" s="36"/>
      <c r="M122" s="36"/>
      <c r="N122" s="36"/>
      <c r="O122" s="36"/>
    </row>
    <row r="123" spans="1:15" ht="12.75">
      <c r="A123" s="36"/>
      <c r="B123" s="36"/>
      <c r="C123" s="36"/>
      <c r="D123" s="36"/>
      <c r="E123" s="36"/>
      <c r="F123" s="36"/>
      <c r="G123" s="36"/>
      <c r="H123" s="36"/>
      <c r="I123" s="36"/>
      <c r="J123" s="36"/>
      <c r="K123" s="36"/>
      <c r="L123" s="36"/>
      <c r="M123" s="36"/>
      <c r="N123" s="36"/>
      <c r="O123" s="36"/>
    </row>
    <row r="124" spans="1:15" ht="12.75">
      <c r="A124" s="36"/>
      <c r="B124" s="36"/>
      <c r="C124" s="36"/>
      <c r="D124" s="36"/>
      <c r="E124" s="36"/>
      <c r="F124" s="36"/>
      <c r="G124" s="36"/>
      <c r="H124" s="36"/>
      <c r="I124" s="36"/>
      <c r="J124" s="36"/>
      <c r="K124" s="36"/>
      <c r="L124" s="36"/>
      <c r="M124" s="36"/>
      <c r="N124" s="36"/>
      <c r="O124" s="36"/>
    </row>
    <row r="125" spans="1:15" ht="12.75">
      <c r="A125" s="36"/>
      <c r="B125" s="36"/>
      <c r="C125" s="36"/>
      <c r="D125" s="36"/>
      <c r="E125" s="36"/>
      <c r="F125" s="36"/>
      <c r="G125" s="36"/>
      <c r="H125" s="36"/>
      <c r="I125" s="36"/>
      <c r="J125" s="36"/>
      <c r="K125" s="36"/>
      <c r="L125" s="36"/>
      <c r="M125" s="36"/>
      <c r="N125" s="36"/>
      <c r="O125" s="36"/>
    </row>
    <row r="126" spans="1:15" ht="12.75">
      <c r="A126" s="36"/>
      <c r="B126" s="36"/>
      <c r="C126" s="36"/>
      <c r="D126" s="36"/>
      <c r="E126" s="36"/>
      <c r="F126" s="36"/>
      <c r="G126" s="36"/>
      <c r="H126" s="36"/>
      <c r="I126" s="36"/>
      <c r="J126" s="36"/>
      <c r="K126" s="36"/>
      <c r="L126" s="36"/>
      <c r="M126" s="36"/>
      <c r="N126" s="36"/>
      <c r="O126" s="36"/>
    </row>
    <row r="127" spans="1:15" ht="12.75">
      <c r="A127" s="36"/>
      <c r="B127" s="36"/>
      <c r="C127" s="36"/>
      <c r="D127" s="36"/>
      <c r="E127" s="36"/>
      <c r="F127" s="36"/>
      <c r="G127" s="36"/>
      <c r="H127" s="36"/>
      <c r="I127" s="36"/>
      <c r="J127" s="36"/>
      <c r="K127" s="36"/>
      <c r="L127" s="36"/>
      <c r="M127" s="36"/>
      <c r="N127" s="36"/>
      <c r="O127" s="36"/>
    </row>
    <row r="128" spans="1:15" ht="12.75">
      <c r="A128" s="36"/>
      <c r="B128" s="36"/>
      <c r="C128" s="36"/>
      <c r="D128" s="36"/>
      <c r="E128" s="36"/>
      <c r="F128" s="36"/>
      <c r="G128" s="36"/>
      <c r="H128" s="36"/>
      <c r="I128" s="36"/>
      <c r="J128" s="36"/>
      <c r="K128" s="36"/>
      <c r="L128" s="36"/>
      <c r="M128" s="36"/>
      <c r="N128" s="36"/>
      <c r="O128" s="36"/>
    </row>
    <row r="129" spans="1:15" ht="12.75">
      <c r="A129" s="36"/>
      <c r="B129" s="36"/>
      <c r="C129" s="36"/>
      <c r="D129" s="36"/>
      <c r="E129" s="36"/>
      <c r="F129" s="36"/>
      <c r="G129" s="36"/>
      <c r="H129" s="36"/>
      <c r="I129" s="36"/>
      <c r="J129" s="36"/>
      <c r="K129" s="36"/>
      <c r="L129" s="36"/>
      <c r="M129" s="36"/>
      <c r="N129" s="36"/>
      <c r="O129" s="36"/>
    </row>
    <row r="130" spans="1:15" ht="12.75">
      <c r="A130" s="36"/>
      <c r="B130" s="36"/>
      <c r="C130" s="36"/>
      <c r="D130" s="36"/>
      <c r="E130" s="36"/>
      <c r="F130" s="36"/>
      <c r="G130" s="36"/>
      <c r="H130" s="36"/>
      <c r="I130" s="36"/>
      <c r="J130" s="36"/>
      <c r="K130" s="36"/>
      <c r="L130" s="36"/>
      <c r="M130" s="36"/>
      <c r="N130" s="36"/>
      <c r="O130" s="36"/>
    </row>
    <row r="131" spans="1:15" ht="12.75">
      <c r="A131" s="36"/>
      <c r="B131" s="36"/>
      <c r="C131" s="36"/>
      <c r="D131" s="36"/>
      <c r="E131" s="36"/>
      <c r="F131" s="36"/>
      <c r="G131" s="36"/>
      <c r="H131" s="36"/>
      <c r="I131" s="36"/>
      <c r="J131" s="36"/>
      <c r="K131" s="36"/>
      <c r="L131" s="36"/>
      <c r="M131" s="36"/>
      <c r="N131" s="36"/>
      <c r="O131" s="36"/>
    </row>
    <row r="132" spans="1:15" ht="12.75">
      <c r="A132" s="36"/>
      <c r="B132" s="36"/>
      <c r="C132" s="36"/>
      <c r="D132" s="36"/>
      <c r="E132" s="36"/>
      <c r="F132" s="36"/>
      <c r="G132" s="36"/>
      <c r="H132" s="36"/>
      <c r="I132" s="36"/>
      <c r="J132" s="36"/>
      <c r="K132" s="36"/>
      <c r="L132" s="36"/>
      <c r="M132" s="36"/>
      <c r="N132" s="36"/>
      <c r="O132" s="36"/>
    </row>
    <row r="133" spans="1:15" ht="12.75">
      <c r="A133" s="36"/>
      <c r="B133" s="36"/>
      <c r="C133" s="36"/>
      <c r="D133" s="36"/>
      <c r="E133" s="36"/>
      <c r="F133" s="36"/>
      <c r="G133" s="36"/>
      <c r="H133" s="36"/>
      <c r="I133" s="36"/>
      <c r="J133" s="36"/>
      <c r="K133" s="36"/>
      <c r="L133" s="36"/>
      <c r="M133" s="36"/>
      <c r="N133" s="36"/>
      <c r="O133" s="36"/>
    </row>
    <row r="134" spans="1:15" ht="12.75">
      <c r="A134" s="36"/>
      <c r="B134" s="36"/>
      <c r="C134" s="36"/>
      <c r="D134" s="36"/>
      <c r="E134" s="36"/>
      <c r="F134" s="36"/>
      <c r="G134" s="36"/>
      <c r="H134" s="36"/>
      <c r="I134" s="36"/>
      <c r="J134" s="36"/>
      <c r="K134" s="36"/>
      <c r="L134" s="36"/>
      <c r="M134" s="36"/>
      <c r="N134" s="36"/>
      <c r="O134" s="36"/>
    </row>
    <row r="135" spans="1:15" ht="12.75">
      <c r="A135" s="36"/>
      <c r="B135" s="36"/>
      <c r="C135" s="36"/>
      <c r="D135" s="36"/>
      <c r="E135" s="36"/>
      <c r="F135" s="36"/>
      <c r="G135" s="36"/>
      <c r="H135" s="36"/>
      <c r="I135" s="36"/>
      <c r="J135" s="36"/>
      <c r="K135" s="36"/>
      <c r="L135" s="36"/>
      <c r="M135" s="36"/>
      <c r="N135" s="36"/>
      <c r="O135" s="36"/>
    </row>
    <row r="136" spans="1:15" ht="12.75">
      <c r="A136" s="36"/>
      <c r="B136" s="36"/>
      <c r="C136" s="36"/>
      <c r="D136" s="36"/>
      <c r="E136" s="36"/>
      <c r="F136" s="36"/>
      <c r="G136" s="36"/>
      <c r="H136" s="36"/>
      <c r="I136" s="36"/>
      <c r="J136" s="36"/>
      <c r="K136" s="36"/>
      <c r="L136" s="36"/>
      <c r="M136" s="36"/>
      <c r="N136" s="36"/>
      <c r="O136" s="36"/>
    </row>
    <row r="137" spans="1:15" ht="12.75">
      <c r="A137" s="36"/>
      <c r="B137" s="36"/>
      <c r="C137" s="36"/>
      <c r="D137" s="36"/>
      <c r="E137" s="36"/>
      <c r="F137" s="36"/>
      <c r="G137" s="36"/>
      <c r="H137" s="36"/>
      <c r="I137" s="36"/>
      <c r="J137" s="36"/>
      <c r="K137" s="36"/>
      <c r="L137" s="36"/>
      <c r="M137" s="36"/>
      <c r="N137" s="36"/>
      <c r="O137" s="36"/>
    </row>
    <row r="138" spans="1:15" ht="12.75">
      <c r="A138" s="36"/>
      <c r="B138" s="36"/>
      <c r="C138" s="36"/>
      <c r="D138" s="36"/>
      <c r="E138" s="36"/>
      <c r="F138" s="36"/>
      <c r="G138" s="36"/>
      <c r="H138" s="36"/>
      <c r="I138" s="36"/>
      <c r="J138" s="36"/>
      <c r="K138" s="36"/>
      <c r="L138" s="36"/>
      <c r="M138" s="36"/>
      <c r="N138" s="36"/>
      <c r="O138" s="36"/>
    </row>
    <row r="139" spans="1:15" ht="12.75">
      <c r="A139" s="36"/>
      <c r="B139" s="36"/>
      <c r="C139" s="36"/>
      <c r="D139" s="36"/>
      <c r="E139" s="36"/>
      <c r="F139" s="36"/>
      <c r="G139" s="36"/>
      <c r="H139" s="36"/>
      <c r="I139" s="36"/>
      <c r="J139" s="36"/>
      <c r="K139" s="36"/>
      <c r="L139" s="36"/>
      <c r="M139" s="36"/>
      <c r="N139" s="36"/>
      <c r="O139" s="36"/>
    </row>
    <row r="140" spans="1:15" ht="12.75">
      <c r="A140" s="36"/>
      <c r="B140" s="36"/>
      <c r="C140" s="36"/>
      <c r="D140" s="36"/>
      <c r="E140" s="36"/>
      <c r="F140" s="36"/>
      <c r="G140" s="36"/>
      <c r="H140" s="36"/>
      <c r="I140" s="36"/>
      <c r="J140" s="36"/>
      <c r="K140" s="36"/>
      <c r="L140" s="36"/>
      <c r="M140" s="36"/>
      <c r="N140" s="36"/>
      <c r="O140" s="36"/>
    </row>
    <row r="141" spans="1:15" ht="12.75">
      <c r="A141" s="36"/>
      <c r="B141" s="36"/>
      <c r="C141" s="36"/>
      <c r="D141" s="36"/>
      <c r="E141" s="36"/>
      <c r="F141" s="36"/>
      <c r="G141" s="36"/>
      <c r="H141" s="36"/>
      <c r="I141" s="36"/>
      <c r="J141" s="36"/>
      <c r="K141" s="36"/>
      <c r="L141" s="36"/>
      <c r="M141" s="36"/>
      <c r="N141" s="36"/>
      <c r="O141" s="36"/>
    </row>
    <row r="142" spans="1:15" ht="12.75">
      <c r="A142" s="36"/>
      <c r="B142" s="36"/>
      <c r="C142" s="36"/>
      <c r="D142" s="36"/>
      <c r="E142" s="36"/>
      <c r="F142" s="36"/>
      <c r="G142" s="36"/>
      <c r="H142" s="36"/>
      <c r="I142" s="36"/>
      <c r="J142" s="36"/>
      <c r="K142" s="36"/>
      <c r="L142" s="36"/>
      <c r="M142" s="36"/>
      <c r="N142" s="36"/>
      <c r="O142" s="36"/>
    </row>
    <row r="143" spans="1:15" ht="12.75">
      <c r="A143" s="36"/>
      <c r="B143" s="36"/>
      <c r="C143" s="36"/>
      <c r="D143" s="36"/>
      <c r="E143" s="36"/>
      <c r="F143" s="36"/>
      <c r="G143" s="36"/>
      <c r="H143" s="36"/>
      <c r="I143" s="36"/>
      <c r="J143" s="36"/>
      <c r="K143" s="36"/>
      <c r="L143" s="36"/>
      <c r="M143" s="36"/>
      <c r="N143" s="36"/>
      <c r="O143" s="36"/>
    </row>
    <row r="144" spans="1:15" ht="12.75">
      <c r="A144" s="36"/>
      <c r="B144" s="36"/>
      <c r="C144" s="36"/>
      <c r="D144" s="36"/>
      <c r="E144" s="36"/>
      <c r="F144" s="36"/>
      <c r="G144" s="36"/>
      <c r="H144" s="36"/>
      <c r="I144" s="36"/>
      <c r="J144" s="36"/>
      <c r="K144" s="36"/>
      <c r="L144" s="36"/>
      <c r="M144" s="36"/>
      <c r="N144" s="36"/>
      <c r="O144" s="36"/>
    </row>
    <row r="145" spans="1:15" ht="12.75">
      <c r="A145" s="36"/>
      <c r="B145" s="36"/>
      <c r="C145" s="36"/>
      <c r="D145" s="36"/>
      <c r="E145" s="36"/>
      <c r="F145" s="36"/>
      <c r="G145" s="36"/>
      <c r="H145" s="36"/>
      <c r="I145" s="36"/>
      <c r="J145" s="36"/>
      <c r="K145" s="36"/>
      <c r="L145" s="36"/>
      <c r="M145" s="36"/>
      <c r="N145" s="36"/>
      <c r="O145" s="36"/>
    </row>
    <row r="146" spans="1:15" ht="12.75">
      <c r="A146" s="36"/>
      <c r="B146" s="36"/>
      <c r="C146" s="36"/>
      <c r="D146" s="36"/>
      <c r="E146" s="36"/>
      <c r="F146" s="36"/>
      <c r="G146" s="36"/>
      <c r="H146" s="36"/>
      <c r="I146" s="36"/>
      <c r="J146" s="36"/>
      <c r="K146" s="36"/>
      <c r="L146" s="36"/>
      <c r="M146" s="36"/>
      <c r="N146" s="36"/>
      <c r="O146" s="36"/>
    </row>
    <row r="147" spans="1:15" ht="12.75">
      <c r="A147" s="36"/>
      <c r="B147" s="36"/>
      <c r="C147" s="36"/>
      <c r="D147" s="36"/>
      <c r="E147" s="36"/>
      <c r="F147" s="36"/>
      <c r="G147" s="36"/>
      <c r="H147" s="36"/>
      <c r="I147" s="36"/>
      <c r="J147" s="36"/>
      <c r="K147" s="36"/>
      <c r="L147" s="36"/>
      <c r="M147" s="36"/>
      <c r="N147" s="36"/>
      <c r="O147" s="36"/>
    </row>
    <row r="148" spans="1:15" ht="12.75">
      <c r="A148" s="36"/>
      <c r="B148" s="36"/>
      <c r="C148" s="36"/>
      <c r="D148" s="36"/>
      <c r="E148" s="36"/>
      <c r="F148" s="36"/>
      <c r="G148" s="36"/>
      <c r="H148" s="36"/>
      <c r="I148" s="36"/>
      <c r="J148" s="36"/>
      <c r="K148" s="36"/>
      <c r="L148" s="36"/>
      <c r="M148" s="36"/>
      <c r="N148" s="36"/>
      <c r="O148" s="36"/>
    </row>
    <row r="149" spans="1:15" ht="12.75">
      <c r="A149" s="36"/>
      <c r="B149" s="36"/>
      <c r="C149" s="36"/>
      <c r="D149" s="36"/>
      <c r="E149" s="36"/>
      <c r="F149" s="36"/>
      <c r="G149" s="36"/>
      <c r="H149" s="36"/>
      <c r="I149" s="36"/>
      <c r="J149" s="36"/>
      <c r="K149" s="36"/>
      <c r="L149" s="36"/>
      <c r="M149" s="36"/>
      <c r="N149" s="36"/>
      <c r="O149" s="36"/>
    </row>
    <row r="150" spans="1:15" ht="12.75">
      <c r="A150" s="36"/>
      <c r="B150" s="36"/>
      <c r="C150" s="36"/>
      <c r="D150" s="36"/>
      <c r="E150" s="36"/>
      <c r="F150" s="36"/>
      <c r="G150" s="36"/>
      <c r="H150" s="36"/>
      <c r="I150" s="36"/>
      <c r="J150" s="36"/>
      <c r="K150" s="36"/>
      <c r="L150" s="36"/>
      <c r="M150" s="36"/>
      <c r="N150" s="36"/>
      <c r="O150" s="36"/>
    </row>
    <row r="151" spans="1:15" ht="12.75">
      <c r="A151" s="36"/>
      <c r="B151" s="36"/>
      <c r="C151" s="36"/>
      <c r="D151" s="36"/>
      <c r="E151" s="36"/>
      <c r="F151" s="36"/>
      <c r="G151" s="36"/>
      <c r="H151" s="36"/>
      <c r="I151" s="36"/>
      <c r="J151" s="36"/>
      <c r="K151" s="36"/>
      <c r="L151" s="36"/>
      <c r="M151" s="36"/>
      <c r="N151" s="36"/>
      <c r="O151" s="36"/>
    </row>
    <row r="152" spans="1:15" ht="12.75">
      <c r="A152" s="36"/>
      <c r="B152" s="36"/>
      <c r="C152" s="36"/>
      <c r="D152" s="36"/>
      <c r="E152" s="36"/>
      <c r="F152" s="36"/>
      <c r="G152" s="36"/>
      <c r="H152" s="36"/>
      <c r="I152" s="36"/>
      <c r="J152" s="36"/>
      <c r="K152" s="36"/>
      <c r="L152" s="36"/>
      <c r="M152" s="36"/>
      <c r="N152" s="36"/>
      <c r="O152" s="36"/>
    </row>
    <row r="153" spans="1:15" ht="12.75">
      <c r="A153" s="36"/>
      <c r="B153" s="36"/>
      <c r="C153" s="36"/>
      <c r="D153" s="36"/>
      <c r="E153" s="36"/>
      <c r="F153" s="36"/>
      <c r="G153" s="36"/>
      <c r="H153" s="36"/>
      <c r="I153" s="36"/>
      <c r="J153" s="36"/>
      <c r="K153" s="36"/>
      <c r="L153" s="36"/>
      <c r="M153" s="36"/>
      <c r="N153" s="36"/>
      <c r="O153" s="36"/>
    </row>
    <row r="154" spans="1:15" ht="12.75">
      <c r="A154" s="36"/>
      <c r="B154" s="36"/>
      <c r="C154" s="36"/>
      <c r="D154" s="36"/>
      <c r="E154" s="36"/>
      <c r="F154" s="36"/>
      <c r="G154" s="36"/>
      <c r="H154" s="36"/>
      <c r="I154" s="36"/>
      <c r="J154" s="36"/>
      <c r="K154" s="36"/>
      <c r="L154" s="36"/>
      <c r="M154" s="36"/>
      <c r="N154" s="36"/>
      <c r="O154" s="36"/>
    </row>
    <row r="155" spans="1:15" ht="12.75">
      <c r="A155" s="36"/>
      <c r="B155" s="36"/>
      <c r="C155" s="36"/>
      <c r="D155" s="36"/>
      <c r="E155" s="36"/>
      <c r="F155" s="36"/>
      <c r="G155" s="36"/>
      <c r="H155" s="36"/>
      <c r="I155" s="36"/>
      <c r="J155" s="36"/>
      <c r="K155" s="36"/>
      <c r="L155" s="36"/>
      <c r="M155" s="36"/>
      <c r="N155" s="36"/>
      <c r="O155" s="36"/>
    </row>
    <row r="156" spans="1:15" ht="12.75">
      <c r="A156" s="36"/>
      <c r="B156" s="36"/>
      <c r="C156" s="36"/>
      <c r="D156" s="36"/>
      <c r="E156" s="36"/>
      <c r="F156" s="36"/>
      <c r="G156" s="36"/>
      <c r="H156" s="36"/>
      <c r="I156" s="36"/>
      <c r="J156" s="36"/>
      <c r="K156" s="36"/>
      <c r="L156" s="36"/>
      <c r="M156" s="36"/>
      <c r="N156" s="36"/>
      <c r="O156" s="36"/>
    </row>
    <row r="157" spans="1:15" ht="12.75">
      <c r="A157" s="36"/>
      <c r="B157" s="36"/>
      <c r="C157" s="36"/>
      <c r="D157" s="36"/>
      <c r="E157" s="36"/>
      <c r="F157" s="36"/>
      <c r="G157" s="36"/>
      <c r="H157" s="36"/>
      <c r="I157" s="36"/>
      <c r="J157" s="36"/>
      <c r="K157" s="36"/>
      <c r="L157" s="36"/>
      <c r="M157" s="36"/>
      <c r="N157" s="36"/>
      <c r="O157" s="36"/>
    </row>
    <row r="158" spans="1:15" ht="12.75">
      <c r="A158" s="36"/>
      <c r="B158" s="36"/>
      <c r="C158" s="36"/>
      <c r="D158" s="36"/>
      <c r="E158" s="36"/>
      <c r="F158" s="36"/>
      <c r="G158" s="36"/>
      <c r="H158" s="36"/>
      <c r="I158" s="36"/>
      <c r="J158" s="36"/>
      <c r="K158" s="36"/>
      <c r="L158" s="36"/>
      <c r="M158" s="36"/>
      <c r="N158" s="36"/>
      <c r="O158" s="36"/>
    </row>
    <row r="159" spans="1:15" ht="12.75">
      <c r="A159" s="36"/>
      <c r="B159" s="36"/>
      <c r="C159" s="36"/>
      <c r="D159" s="36"/>
      <c r="E159" s="36"/>
      <c r="F159" s="36"/>
      <c r="G159" s="36"/>
      <c r="H159" s="36"/>
      <c r="I159" s="36"/>
      <c r="J159" s="36"/>
      <c r="K159" s="36"/>
      <c r="L159" s="36"/>
      <c r="M159" s="36"/>
      <c r="N159" s="36"/>
      <c r="O159" s="36"/>
    </row>
    <row r="160" spans="1:15" ht="12.75">
      <c r="A160" s="36"/>
      <c r="B160" s="36"/>
      <c r="C160" s="36"/>
      <c r="D160" s="36"/>
      <c r="E160" s="36"/>
      <c r="F160" s="36"/>
      <c r="G160" s="36"/>
      <c r="H160" s="36"/>
      <c r="I160" s="36"/>
      <c r="J160" s="36"/>
      <c r="K160" s="36"/>
      <c r="L160" s="36"/>
      <c r="M160" s="36"/>
      <c r="N160" s="36"/>
      <c r="O160" s="36"/>
    </row>
    <row r="161" spans="1:15" ht="12.75">
      <c r="A161" s="36"/>
      <c r="B161" s="36"/>
      <c r="C161" s="36"/>
      <c r="D161" s="36"/>
      <c r="E161" s="36"/>
      <c r="F161" s="36"/>
      <c r="G161" s="36"/>
      <c r="H161" s="36"/>
      <c r="I161" s="36"/>
      <c r="J161" s="36"/>
      <c r="K161" s="36"/>
      <c r="L161" s="36"/>
      <c r="M161" s="36"/>
      <c r="N161" s="36"/>
      <c r="O161" s="36"/>
    </row>
    <row r="162" spans="1:15" ht="12.75">
      <c r="A162" s="36"/>
      <c r="B162" s="36"/>
      <c r="C162" s="36"/>
      <c r="D162" s="36"/>
      <c r="E162" s="36"/>
      <c r="F162" s="36"/>
      <c r="G162" s="36"/>
      <c r="H162" s="36"/>
      <c r="I162" s="36"/>
      <c r="J162" s="36"/>
      <c r="K162" s="36"/>
      <c r="L162" s="36"/>
      <c r="M162" s="36"/>
      <c r="N162" s="36"/>
      <c r="O162" s="36"/>
    </row>
    <row r="163" spans="1:15" ht="12.75">
      <c r="A163" s="36"/>
      <c r="B163" s="36"/>
      <c r="C163" s="36"/>
      <c r="D163" s="36"/>
      <c r="E163" s="36"/>
      <c r="F163" s="36"/>
      <c r="G163" s="36"/>
      <c r="H163" s="36"/>
      <c r="I163" s="36"/>
      <c r="J163" s="36"/>
      <c r="K163" s="36"/>
      <c r="L163" s="36"/>
      <c r="M163" s="36"/>
      <c r="N163" s="36"/>
      <c r="O163" s="36"/>
    </row>
    <row r="164" spans="1:15" ht="12.75">
      <c r="A164" s="36"/>
      <c r="B164" s="36"/>
      <c r="C164" s="36"/>
      <c r="D164" s="36"/>
      <c r="E164" s="36"/>
      <c r="F164" s="36"/>
      <c r="G164" s="36"/>
      <c r="H164" s="36"/>
      <c r="I164" s="36"/>
      <c r="J164" s="36"/>
      <c r="K164" s="36"/>
      <c r="L164" s="36"/>
      <c r="M164" s="36"/>
      <c r="N164" s="36"/>
      <c r="O164" s="36"/>
    </row>
    <row r="165" spans="1:15" ht="12.75">
      <c r="A165" s="36"/>
      <c r="B165" s="36"/>
      <c r="C165" s="36"/>
      <c r="D165" s="36"/>
      <c r="E165" s="36"/>
      <c r="F165" s="36"/>
      <c r="G165" s="36"/>
      <c r="H165" s="36"/>
      <c r="I165" s="36"/>
      <c r="J165" s="36"/>
      <c r="K165" s="36"/>
      <c r="L165" s="36"/>
      <c r="M165" s="36"/>
      <c r="N165" s="36"/>
      <c r="O165" s="36"/>
    </row>
    <row r="166" spans="1:15" ht="12.75">
      <c r="A166" s="36"/>
      <c r="B166" s="36"/>
      <c r="C166" s="36"/>
      <c r="D166" s="36"/>
      <c r="E166" s="36"/>
      <c r="F166" s="36"/>
      <c r="G166" s="36"/>
      <c r="H166" s="36"/>
      <c r="I166" s="36"/>
      <c r="J166" s="36"/>
      <c r="K166" s="36"/>
      <c r="L166" s="36"/>
      <c r="M166" s="36"/>
      <c r="N166" s="36"/>
      <c r="O166" s="36"/>
    </row>
    <row r="167" spans="1:15" ht="12.75">
      <c r="A167" s="36"/>
      <c r="B167" s="36"/>
      <c r="C167" s="36"/>
      <c r="D167" s="36"/>
      <c r="E167" s="36"/>
      <c r="F167" s="36"/>
      <c r="G167" s="36"/>
      <c r="H167" s="36"/>
      <c r="I167" s="36"/>
      <c r="J167" s="36"/>
      <c r="K167" s="36"/>
      <c r="L167" s="36"/>
      <c r="M167" s="36"/>
      <c r="N167" s="36"/>
      <c r="O167" s="36"/>
    </row>
    <row r="168" spans="1:15" ht="12.75">
      <c r="A168" s="36"/>
      <c r="B168" s="36"/>
      <c r="C168" s="36"/>
      <c r="D168" s="36"/>
      <c r="E168" s="36"/>
      <c r="F168" s="36"/>
      <c r="G168" s="36"/>
      <c r="H168" s="36"/>
      <c r="I168" s="36"/>
      <c r="J168" s="36"/>
      <c r="K168" s="36"/>
      <c r="L168" s="36"/>
      <c r="M168" s="36"/>
      <c r="N168" s="36"/>
      <c r="O168" s="36"/>
    </row>
    <row r="169" spans="1:15" ht="12.75">
      <c r="A169" s="36"/>
      <c r="B169" s="36"/>
      <c r="C169" s="36"/>
      <c r="D169" s="36"/>
      <c r="E169" s="36"/>
      <c r="F169" s="36"/>
      <c r="G169" s="36"/>
      <c r="H169" s="36"/>
      <c r="I169" s="36"/>
      <c r="J169" s="36"/>
      <c r="K169" s="36"/>
      <c r="L169" s="36"/>
      <c r="M169" s="36"/>
      <c r="N169" s="36"/>
      <c r="O169" s="36"/>
    </row>
    <row r="170" spans="1:15" ht="12.75">
      <c r="A170" s="36"/>
      <c r="B170" s="36"/>
      <c r="C170" s="36"/>
      <c r="D170" s="36"/>
      <c r="E170" s="36"/>
      <c r="F170" s="36"/>
      <c r="G170" s="36"/>
      <c r="H170" s="36"/>
      <c r="I170" s="36"/>
      <c r="J170" s="36"/>
      <c r="K170" s="36"/>
      <c r="L170" s="36"/>
      <c r="M170" s="36"/>
      <c r="N170" s="36"/>
      <c r="O170" s="36"/>
    </row>
    <row r="171" spans="1:15" ht="12.75">
      <c r="A171" s="36"/>
      <c r="B171" s="36"/>
      <c r="C171" s="36"/>
      <c r="D171" s="36"/>
      <c r="E171" s="36"/>
      <c r="F171" s="36"/>
      <c r="G171" s="36"/>
      <c r="H171" s="36"/>
      <c r="I171" s="36"/>
      <c r="J171" s="36"/>
      <c r="K171" s="36"/>
      <c r="L171" s="36"/>
      <c r="M171" s="36"/>
      <c r="N171" s="36"/>
      <c r="O171" s="36"/>
    </row>
    <row r="172" spans="1:15" ht="12.75">
      <c r="A172" s="36"/>
      <c r="B172" s="36"/>
      <c r="C172" s="36"/>
      <c r="D172" s="36"/>
      <c r="E172" s="36"/>
      <c r="F172" s="36"/>
      <c r="G172" s="36"/>
      <c r="H172" s="36"/>
      <c r="I172" s="36"/>
      <c r="J172" s="36"/>
      <c r="K172" s="36"/>
      <c r="L172" s="36"/>
      <c r="M172" s="36"/>
      <c r="N172" s="36"/>
      <c r="O172" s="36"/>
    </row>
    <row r="173" spans="1:15" ht="12.75">
      <c r="A173" s="36"/>
      <c r="B173" s="36"/>
      <c r="C173" s="36"/>
      <c r="D173" s="36"/>
      <c r="E173" s="36"/>
      <c r="F173" s="36"/>
      <c r="G173" s="36"/>
      <c r="H173" s="36"/>
      <c r="I173" s="36"/>
      <c r="J173" s="36"/>
      <c r="K173" s="36"/>
      <c r="L173" s="36"/>
      <c r="M173" s="36"/>
      <c r="N173" s="36"/>
      <c r="O173" s="36"/>
    </row>
    <row r="174" spans="1:15" ht="12.75">
      <c r="A174" s="36"/>
      <c r="B174" s="36"/>
      <c r="C174" s="36"/>
      <c r="D174" s="36"/>
      <c r="E174" s="36"/>
      <c r="F174" s="36"/>
      <c r="G174" s="36"/>
      <c r="H174" s="36"/>
      <c r="I174" s="36"/>
      <c r="J174" s="36"/>
      <c r="K174" s="36"/>
      <c r="L174" s="36"/>
      <c r="M174" s="36"/>
      <c r="N174" s="36"/>
      <c r="O174" s="36"/>
    </row>
    <row r="175" spans="1:15" ht="12.75">
      <c r="A175" s="36"/>
      <c r="B175" s="36"/>
      <c r="C175" s="36"/>
      <c r="D175" s="36"/>
      <c r="E175" s="36"/>
      <c r="F175" s="36"/>
      <c r="G175" s="36"/>
      <c r="H175" s="36"/>
      <c r="I175" s="36"/>
      <c r="J175" s="36"/>
      <c r="K175" s="36"/>
      <c r="L175" s="36"/>
      <c r="M175" s="36"/>
      <c r="N175" s="36"/>
      <c r="O175" s="36"/>
    </row>
    <row r="176" spans="1:15" ht="12.75">
      <c r="A176" s="36"/>
      <c r="B176" s="36"/>
      <c r="C176" s="36"/>
      <c r="D176" s="36"/>
      <c r="E176" s="36"/>
      <c r="F176" s="36"/>
      <c r="G176" s="36"/>
      <c r="H176" s="36"/>
      <c r="I176" s="36"/>
      <c r="J176" s="36"/>
      <c r="K176" s="36"/>
      <c r="L176" s="36"/>
      <c r="M176" s="36"/>
      <c r="N176" s="36"/>
      <c r="O176" s="36"/>
    </row>
    <row r="177" spans="1:15" ht="12.75">
      <c r="A177" s="36"/>
      <c r="B177" s="36"/>
      <c r="C177" s="36"/>
      <c r="D177" s="36"/>
      <c r="E177" s="36"/>
      <c r="F177" s="36"/>
      <c r="G177" s="36"/>
      <c r="H177" s="36"/>
      <c r="I177" s="36"/>
      <c r="J177" s="36"/>
      <c r="K177" s="36"/>
      <c r="L177" s="36"/>
      <c r="M177" s="36"/>
      <c r="N177" s="36"/>
      <c r="O177" s="36"/>
    </row>
    <row r="178" spans="1:15" ht="12.75">
      <c r="A178" s="36"/>
      <c r="B178" s="36"/>
      <c r="C178" s="36"/>
      <c r="D178" s="36"/>
      <c r="E178" s="36"/>
      <c r="F178" s="36"/>
      <c r="G178" s="36"/>
      <c r="H178" s="36"/>
      <c r="I178" s="36"/>
      <c r="J178" s="36"/>
      <c r="K178" s="36"/>
      <c r="L178" s="36"/>
      <c r="M178" s="36"/>
      <c r="N178" s="36"/>
      <c r="O178" s="36"/>
    </row>
    <row r="179" spans="1:15" ht="12.75">
      <c r="A179" s="36"/>
      <c r="B179" s="36"/>
      <c r="C179" s="36"/>
      <c r="D179" s="36"/>
      <c r="E179" s="36"/>
      <c r="F179" s="36"/>
      <c r="G179" s="36"/>
      <c r="H179" s="36"/>
      <c r="I179" s="36"/>
      <c r="J179" s="36"/>
      <c r="K179" s="36"/>
      <c r="L179" s="36"/>
      <c r="M179" s="36"/>
      <c r="N179" s="36"/>
      <c r="O179" s="36"/>
    </row>
    <row r="180" spans="1:15" ht="12.75">
      <c r="A180" s="36"/>
      <c r="B180" s="36"/>
      <c r="C180" s="36"/>
      <c r="D180" s="36"/>
      <c r="E180" s="36"/>
      <c r="F180" s="36"/>
      <c r="G180" s="36"/>
      <c r="H180" s="36"/>
      <c r="I180" s="36"/>
      <c r="J180" s="36"/>
      <c r="K180" s="36"/>
      <c r="L180" s="36"/>
      <c r="M180" s="36"/>
      <c r="N180" s="36"/>
      <c r="O180" s="36"/>
    </row>
    <row r="181" spans="1:15" ht="12.75">
      <c r="A181" s="36"/>
      <c r="B181" s="36"/>
      <c r="C181" s="36"/>
      <c r="D181" s="36"/>
      <c r="E181" s="36"/>
      <c r="F181" s="36"/>
      <c r="G181" s="36"/>
      <c r="H181" s="36"/>
      <c r="I181" s="36"/>
      <c r="J181" s="36"/>
      <c r="K181" s="36"/>
      <c r="L181" s="36"/>
      <c r="M181" s="36"/>
      <c r="N181" s="36"/>
      <c r="O181" s="36"/>
    </row>
    <row r="182" spans="1:15" ht="12.75">
      <c r="A182" s="36"/>
      <c r="B182" s="36"/>
      <c r="C182" s="36"/>
      <c r="D182" s="36"/>
      <c r="E182" s="36"/>
      <c r="F182" s="36"/>
      <c r="G182" s="36"/>
      <c r="H182" s="36"/>
      <c r="I182" s="36"/>
      <c r="J182" s="36"/>
      <c r="K182" s="36"/>
      <c r="L182" s="36"/>
      <c r="M182" s="36"/>
      <c r="N182" s="36"/>
      <c r="O182" s="36"/>
    </row>
  </sheetData>
  <mergeCells count="37">
    <mergeCell ref="A5:L5"/>
    <mergeCell ref="A35:A37"/>
    <mergeCell ref="B35:B37"/>
    <mergeCell ref="C35:C37"/>
    <mergeCell ref="A19:A21"/>
    <mergeCell ref="B19:B21"/>
    <mergeCell ref="C19:C21"/>
    <mergeCell ref="A23:A25"/>
    <mergeCell ref="B23:B25"/>
    <mergeCell ref="C23:C25"/>
    <mergeCell ref="A39:A41"/>
    <mergeCell ref="B39:B41"/>
    <mergeCell ref="C39:C41"/>
    <mergeCell ref="A27:A29"/>
    <mergeCell ref="B27:B29"/>
    <mergeCell ref="C27:C29"/>
    <mergeCell ref="A31:A33"/>
    <mergeCell ref="B31:B33"/>
    <mergeCell ref="C31:C33"/>
    <mergeCell ref="D8:D12"/>
    <mergeCell ref="A15:A17"/>
    <mergeCell ref="B15:B17"/>
    <mergeCell ref="C15:C17"/>
    <mergeCell ref="G9:G12"/>
    <mergeCell ref="H9:I9"/>
    <mergeCell ref="H10:H12"/>
    <mergeCell ref="I11:I12"/>
    <mergeCell ref="A6:L6"/>
    <mergeCell ref="A8:A12"/>
    <mergeCell ref="B8:B12"/>
    <mergeCell ref="C8:C12"/>
    <mergeCell ref="E8:E12"/>
    <mergeCell ref="F8:F12"/>
    <mergeCell ref="G8:I8"/>
    <mergeCell ref="J8:J12"/>
    <mergeCell ref="K8:K12"/>
    <mergeCell ref="L8:L12"/>
  </mergeCells>
  <printOptions horizontalCentered="1"/>
  <pageMargins left="0.7874015748031497" right="0.7874015748031497" top="0.5905511811023623" bottom="0.5905511811023623" header="0.5118110236220472" footer="0.5118110236220472"/>
  <pageSetup horizontalDpi="300" verticalDpi="300" orientation="landscape" paperSize="9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R51"/>
  <sheetViews>
    <sheetView workbookViewId="0" topLeftCell="A1">
      <selection activeCell="A1" sqref="A1"/>
    </sheetView>
  </sheetViews>
  <sheetFormatPr defaultColWidth="9.00390625" defaultRowHeight="12.75"/>
  <cols>
    <col min="1" max="1" width="5.875" style="467" customWidth="1"/>
    <col min="2" max="2" width="8.25390625" style="467" customWidth="1"/>
    <col min="3" max="3" width="33.875" style="467" customWidth="1"/>
    <col min="4" max="4" width="5.125" style="467" customWidth="1"/>
    <col min="5" max="5" width="12.25390625" style="467" customWidth="1"/>
    <col min="6" max="6" width="11.375" style="467" customWidth="1"/>
    <col min="7" max="7" width="12.25390625" style="467" customWidth="1"/>
    <col min="8" max="8" width="12.625" style="467" customWidth="1"/>
    <col min="9" max="10" width="9.875" style="467" bestFit="1" customWidth="1"/>
    <col min="11" max="16384" width="9.125" style="467" customWidth="1"/>
  </cols>
  <sheetData>
    <row r="1" spans="1:8" ht="12.75">
      <c r="A1" s="3"/>
      <c r="B1" s="3" t="s">
        <v>15</v>
      </c>
      <c r="C1" s="3"/>
      <c r="D1" s="3"/>
      <c r="E1" s="3"/>
      <c r="F1" s="466" t="s">
        <v>545</v>
      </c>
      <c r="G1" s="466"/>
      <c r="H1" s="466"/>
    </row>
    <row r="2" spans="1:8" ht="12.75">
      <c r="A2" s="3"/>
      <c r="B2" s="3"/>
      <c r="C2" s="3"/>
      <c r="D2" s="3"/>
      <c r="E2" s="3"/>
      <c r="F2" s="466" t="s">
        <v>1</v>
      </c>
      <c r="G2" s="466"/>
      <c r="H2" s="466"/>
    </row>
    <row r="3" spans="1:8" ht="12.75">
      <c r="A3" s="3"/>
      <c r="B3" s="3"/>
      <c r="C3" s="3"/>
      <c r="D3" s="3"/>
      <c r="E3" s="3"/>
      <c r="F3" s="114" t="s">
        <v>546</v>
      </c>
      <c r="G3" s="114"/>
      <c r="H3" s="114"/>
    </row>
    <row r="4" spans="1:8" ht="6" customHeight="1">
      <c r="A4" s="3"/>
      <c r="B4" s="3"/>
      <c r="C4" s="3"/>
      <c r="D4" s="3"/>
      <c r="E4" s="3"/>
      <c r="F4" s="114"/>
      <c r="G4" s="114"/>
      <c r="H4" s="114"/>
    </row>
    <row r="5" spans="1:8" ht="6" customHeight="1">
      <c r="A5" s="3"/>
      <c r="B5" s="3"/>
      <c r="C5" s="3"/>
      <c r="D5" s="3"/>
      <c r="E5" s="3"/>
      <c r="F5" s="114"/>
      <c r="G5" s="114"/>
      <c r="H5" s="114"/>
    </row>
    <row r="6" spans="1:8" ht="6" customHeight="1">
      <c r="A6" s="3"/>
      <c r="B6" s="3"/>
      <c r="C6" s="3"/>
      <c r="D6" s="3"/>
      <c r="E6" s="3"/>
      <c r="F6" s="114"/>
      <c r="G6" s="114"/>
      <c r="H6" s="114"/>
    </row>
    <row r="7" spans="1:8" ht="6" customHeight="1">
      <c r="A7" s="3"/>
      <c r="B7" s="3"/>
      <c r="C7" s="3"/>
      <c r="D7" s="3"/>
      <c r="E7" s="3"/>
      <c r="F7" s="114"/>
      <c r="G7" s="114"/>
      <c r="H7" s="114"/>
    </row>
    <row r="8" spans="1:8" ht="6" customHeight="1">
      <c r="A8" s="3"/>
      <c r="B8" s="3"/>
      <c r="C8" s="3"/>
      <c r="D8" s="3"/>
      <c r="E8" s="3"/>
      <c r="F8" s="114"/>
      <c r="G8" s="114"/>
      <c r="H8" s="114"/>
    </row>
    <row r="9" spans="1:8" ht="12.75">
      <c r="A9" s="3"/>
      <c r="B9" s="3"/>
      <c r="C9" s="3"/>
      <c r="D9" s="3"/>
      <c r="E9" s="3"/>
      <c r="F9" s="114"/>
      <c r="G9" s="114"/>
      <c r="H9" s="114"/>
    </row>
    <row r="10" spans="1:8" ht="12.75">
      <c r="A10" s="948" t="s">
        <v>547</v>
      </c>
      <c r="B10" s="948"/>
      <c r="C10" s="948"/>
      <c r="D10" s="948"/>
      <c r="E10" s="948"/>
      <c r="F10" s="948"/>
      <c r="G10" s="948"/>
      <c r="H10" s="948"/>
    </row>
    <row r="11" spans="1:8" ht="12.75">
      <c r="A11" s="948"/>
      <c r="B11" s="948"/>
      <c r="C11" s="948"/>
      <c r="D11" s="948"/>
      <c r="E11" s="948"/>
      <c r="F11" s="948"/>
      <c r="G11" s="948"/>
      <c r="H11" s="948"/>
    </row>
    <row r="12" spans="1:8" ht="12.75">
      <c r="A12" s="948"/>
      <c r="B12" s="948"/>
      <c r="C12" s="948"/>
      <c r="D12" s="948"/>
      <c r="E12" s="948"/>
      <c r="F12" s="948"/>
      <c r="G12" s="948"/>
      <c r="H12" s="948"/>
    </row>
    <row r="13" spans="1:8" ht="12.75">
      <c r="A13" s="466"/>
      <c r="B13" s="466"/>
      <c r="C13" s="466"/>
      <c r="D13" s="466"/>
      <c r="E13" s="466"/>
      <c r="F13" s="466"/>
      <c r="G13" s="466"/>
      <c r="H13" s="3"/>
    </row>
    <row r="14" spans="1:8" ht="12.75">
      <c r="A14" s="466"/>
      <c r="B14" s="466"/>
      <c r="C14" s="466"/>
      <c r="D14" s="466"/>
      <c r="E14" s="466"/>
      <c r="F14" s="466"/>
      <c r="G14" s="466"/>
      <c r="H14" s="3"/>
    </row>
    <row r="15" spans="1:8" ht="9.75" customHeight="1">
      <c r="A15" s="466"/>
      <c r="B15" s="466"/>
      <c r="C15" s="466"/>
      <c r="D15" s="466"/>
      <c r="E15" s="466"/>
      <c r="F15" s="466"/>
      <c r="G15" s="466"/>
      <c r="H15" s="3"/>
    </row>
    <row r="16" spans="1:8" ht="12.75">
      <c r="A16" s="3"/>
      <c r="B16" s="3"/>
      <c r="C16" s="3"/>
      <c r="D16" s="3"/>
      <c r="E16" s="3"/>
      <c r="F16" s="3"/>
      <c r="G16" s="3"/>
      <c r="H16" s="210" t="s">
        <v>4</v>
      </c>
    </row>
    <row r="17" spans="1:8" ht="54.75" customHeight="1">
      <c r="A17" s="468" t="s">
        <v>5</v>
      </c>
      <c r="B17" s="211" t="s">
        <v>6</v>
      </c>
      <c r="C17" s="468" t="s">
        <v>8</v>
      </c>
      <c r="D17" s="211" t="s">
        <v>136</v>
      </c>
      <c r="E17" s="468" t="s">
        <v>548</v>
      </c>
      <c r="F17" s="468" t="s">
        <v>549</v>
      </c>
      <c r="G17" s="468" t="s">
        <v>204</v>
      </c>
      <c r="H17" s="211" t="s">
        <v>550</v>
      </c>
    </row>
    <row r="18" spans="1:8" ht="13.5">
      <c r="A18" s="214">
        <v>1</v>
      </c>
      <c r="B18" s="214">
        <v>2</v>
      </c>
      <c r="C18" s="214">
        <v>3</v>
      </c>
      <c r="D18" s="214">
        <v>4</v>
      </c>
      <c r="E18" s="469">
        <v>5</v>
      </c>
      <c r="F18" s="469">
        <v>6</v>
      </c>
      <c r="G18" s="469">
        <v>7</v>
      </c>
      <c r="H18" s="214">
        <v>8</v>
      </c>
    </row>
    <row r="19" spans="1:10" ht="13.5">
      <c r="A19" s="470"/>
      <c r="B19" s="471"/>
      <c r="C19" s="470"/>
      <c r="D19" s="471"/>
      <c r="E19" s="470"/>
      <c r="F19" s="470"/>
      <c r="G19" s="470"/>
      <c r="H19" s="471"/>
      <c r="I19" s="472"/>
      <c r="J19" s="472"/>
    </row>
    <row r="20" spans="1:11" ht="18" customHeight="1">
      <c r="A20" s="473"/>
      <c r="B20" s="474"/>
      <c r="C20" s="949" t="s">
        <v>551</v>
      </c>
      <c r="D20" s="475" t="s">
        <v>147</v>
      </c>
      <c r="E20" s="476">
        <f aca="true" t="shared" si="0" ref="E20:H21">E24</f>
        <v>0</v>
      </c>
      <c r="F20" s="476">
        <f t="shared" si="0"/>
        <v>0</v>
      </c>
      <c r="G20" s="476">
        <f t="shared" si="0"/>
        <v>0</v>
      </c>
      <c r="H20" s="477">
        <f t="shared" si="0"/>
        <v>0</v>
      </c>
      <c r="I20" s="487"/>
      <c r="J20" s="478"/>
      <c r="K20" s="479"/>
    </row>
    <row r="21" spans="1:18" ht="16.5" customHeight="1">
      <c r="A21" s="480">
        <v>852</v>
      </c>
      <c r="B21" s="480"/>
      <c r="C21" s="946"/>
      <c r="D21" s="481" t="s">
        <v>148</v>
      </c>
      <c r="E21" s="476">
        <f t="shared" si="0"/>
        <v>1082</v>
      </c>
      <c r="F21" s="476">
        <f t="shared" si="0"/>
        <v>0</v>
      </c>
      <c r="G21" s="476">
        <f t="shared" si="0"/>
        <v>0</v>
      </c>
      <c r="H21" s="477">
        <f t="shared" si="0"/>
        <v>1082</v>
      </c>
      <c r="I21" s="487"/>
      <c r="J21" s="482"/>
      <c r="K21" s="483"/>
      <c r="L21" s="484"/>
      <c r="M21" s="484"/>
      <c r="N21" s="484"/>
      <c r="O21" s="484"/>
      <c r="P21" s="484"/>
      <c r="Q21" s="484"/>
      <c r="R21" s="484"/>
    </row>
    <row r="22" spans="1:18" ht="17.25" customHeight="1">
      <c r="A22" s="480"/>
      <c r="B22" s="485"/>
      <c r="C22" s="947"/>
      <c r="D22" s="481" t="s">
        <v>149</v>
      </c>
      <c r="E22" s="476">
        <f>E20+E21</f>
        <v>1082</v>
      </c>
      <c r="F22" s="476">
        <f>F20+F21</f>
        <v>0</v>
      </c>
      <c r="G22" s="476">
        <f>G20+G21</f>
        <v>0</v>
      </c>
      <c r="H22" s="477">
        <f>H20+H21</f>
        <v>1082</v>
      </c>
      <c r="I22" s="487"/>
      <c r="J22" s="482"/>
      <c r="K22" s="483"/>
      <c r="L22" s="484"/>
      <c r="M22" s="484"/>
      <c r="N22" s="484"/>
      <c r="O22" s="484"/>
      <c r="P22" s="484"/>
      <c r="Q22" s="484"/>
      <c r="R22" s="484"/>
    </row>
    <row r="23" spans="1:18" ht="17.25" customHeight="1">
      <c r="A23" s="480"/>
      <c r="B23" s="485"/>
      <c r="C23" s="486"/>
      <c r="D23" s="481"/>
      <c r="E23" s="476"/>
      <c r="F23" s="476"/>
      <c r="G23" s="476"/>
      <c r="H23" s="477"/>
      <c r="I23" s="487"/>
      <c r="J23" s="482"/>
      <c r="K23" s="483"/>
      <c r="L23" s="484"/>
      <c r="M23" s="484"/>
      <c r="N23" s="484"/>
      <c r="O23" s="484"/>
      <c r="P23" s="484"/>
      <c r="Q23" s="484"/>
      <c r="R23" s="484"/>
    </row>
    <row r="24" spans="1:18" s="489" customFormat="1" ht="12.75">
      <c r="A24" s="480"/>
      <c r="B24" s="939">
        <v>85217</v>
      </c>
      <c r="C24" s="942" t="s">
        <v>552</v>
      </c>
      <c r="D24" s="475" t="s">
        <v>147</v>
      </c>
      <c r="E24" s="476">
        <f aca="true" t="shared" si="1" ref="E24:H25">E28</f>
        <v>0</v>
      </c>
      <c r="F24" s="476">
        <f t="shared" si="1"/>
        <v>0</v>
      </c>
      <c r="G24" s="476">
        <f t="shared" si="1"/>
        <v>0</v>
      </c>
      <c r="H24" s="477">
        <f t="shared" si="1"/>
        <v>0</v>
      </c>
      <c r="I24" s="487"/>
      <c r="J24" s="482"/>
      <c r="K24" s="483"/>
      <c r="L24" s="488"/>
      <c r="M24" s="488"/>
      <c r="N24" s="488"/>
      <c r="O24" s="488"/>
      <c r="P24" s="488"/>
      <c r="Q24" s="488"/>
      <c r="R24" s="488"/>
    </row>
    <row r="25" spans="1:18" ht="12.75">
      <c r="A25" s="490"/>
      <c r="B25" s="957"/>
      <c r="C25" s="953"/>
      <c r="D25" s="475" t="s">
        <v>148</v>
      </c>
      <c r="E25" s="476">
        <f t="shared" si="1"/>
        <v>1082</v>
      </c>
      <c r="F25" s="476">
        <f t="shared" si="1"/>
        <v>0</v>
      </c>
      <c r="G25" s="476">
        <f t="shared" si="1"/>
        <v>0</v>
      </c>
      <c r="H25" s="477">
        <f t="shared" si="1"/>
        <v>1082</v>
      </c>
      <c r="I25" s="487"/>
      <c r="J25" s="482"/>
      <c r="K25" s="483"/>
      <c r="L25" s="484"/>
      <c r="M25" s="484"/>
      <c r="N25" s="484"/>
      <c r="O25" s="484"/>
      <c r="P25" s="484"/>
      <c r="Q25" s="484"/>
      <c r="R25" s="484"/>
    </row>
    <row r="26" spans="1:18" ht="12.75">
      <c r="A26" s="490"/>
      <c r="B26" s="958"/>
      <c r="C26" s="954"/>
      <c r="D26" s="491" t="s">
        <v>149</v>
      </c>
      <c r="E26" s="476">
        <f>E24+E25</f>
        <v>1082</v>
      </c>
      <c r="F26" s="476">
        <f>F24+F25</f>
        <v>0</v>
      </c>
      <c r="G26" s="476">
        <f>G24+G25</f>
        <v>0</v>
      </c>
      <c r="H26" s="477">
        <f>H24+H25</f>
        <v>1082</v>
      </c>
      <c r="I26" s="487"/>
      <c r="J26" s="482"/>
      <c r="K26" s="483"/>
      <c r="L26" s="484"/>
      <c r="M26" s="484"/>
      <c r="N26" s="484"/>
      <c r="O26" s="484"/>
      <c r="P26" s="484"/>
      <c r="Q26" s="484"/>
      <c r="R26" s="484"/>
    </row>
    <row r="27" spans="1:18" ht="12.75">
      <c r="A27" s="490"/>
      <c r="B27" s="481"/>
      <c r="C27" s="486"/>
      <c r="D27" s="492"/>
      <c r="E27" s="493"/>
      <c r="F27" s="493"/>
      <c r="G27" s="493"/>
      <c r="H27" s="494"/>
      <c r="I27" s="487"/>
      <c r="J27" s="482"/>
      <c r="K27" s="483"/>
      <c r="L27" s="484"/>
      <c r="M27" s="484"/>
      <c r="N27" s="484"/>
      <c r="O27" s="484"/>
      <c r="P27" s="484"/>
      <c r="Q27" s="484"/>
      <c r="R27" s="484"/>
    </row>
    <row r="28" spans="1:18" ht="12.75">
      <c r="A28" s="490"/>
      <c r="B28" s="495"/>
      <c r="C28" s="945" t="s">
        <v>553</v>
      </c>
      <c r="D28" s="492" t="s">
        <v>147</v>
      </c>
      <c r="E28" s="496">
        <v>0</v>
      </c>
      <c r="F28" s="496">
        <v>0</v>
      </c>
      <c r="G28" s="496">
        <v>0</v>
      </c>
      <c r="H28" s="497">
        <f>E28+F28-G28</f>
        <v>0</v>
      </c>
      <c r="I28" s="487"/>
      <c r="J28" s="482"/>
      <c r="K28" s="483"/>
      <c r="L28" s="484"/>
      <c r="M28" s="484"/>
      <c r="N28" s="484"/>
      <c r="O28" s="484"/>
      <c r="P28" s="484"/>
      <c r="Q28" s="484"/>
      <c r="R28" s="484"/>
    </row>
    <row r="29" spans="1:18" ht="12.75">
      <c r="A29" s="498"/>
      <c r="B29" s="499"/>
      <c r="C29" s="955"/>
      <c r="D29" s="491" t="s">
        <v>148</v>
      </c>
      <c r="E29" s="500">
        <v>1082</v>
      </c>
      <c r="F29" s="500">
        <v>0</v>
      </c>
      <c r="G29" s="500">
        <v>0</v>
      </c>
      <c r="H29" s="497">
        <f>E29+F29-G29</f>
        <v>1082</v>
      </c>
      <c r="I29" s="487"/>
      <c r="J29" s="482"/>
      <c r="K29" s="483"/>
      <c r="L29" s="484"/>
      <c r="M29" s="484"/>
      <c r="N29" s="484"/>
      <c r="O29" s="484"/>
      <c r="P29" s="484"/>
      <c r="Q29" s="484"/>
      <c r="R29" s="484"/>
    </row>
    <row r="30" spans="1:18" ht="12.75">
      <c r="A30" s="498"/>
      <c r="B30" s="501"/>
      <c r="C30" s="956"/>
      <c r="D30" s="491" t="s">
        <v>149</v>
      </c>
      <c r="E30" s="503">
        <f>E28+E29</f>
        <v>1082</v>
      </c>
      <c r="F30" s="503">
        <f>F28+F29</f>
        <v>0</v>
      </c>
      <c r="G30" s="503">
        <f>G28+G29</f>
        <v>0</v>
      </c>
      <c r="H30" s="504">
        <f>H28+H29</f>
        <v>1082</v>
      </c>
      <c r="I30" s="487"/>
      <c r="J30" s="482"/>
      <c r="K30" s="483"/>
      <c r="L30" s="484"/>
      <c r="M30" s="484"/>
      <c r="N30" s="484"/>
      <c r="O30" s="484"/>
      <c r="P30" s="484"/>
      <c r="Q30" s="484"/>
      <c r="R30" s="484"/>
    </row>
    <row r="31" spans="1:18" ht="12.75">
      <c r="A31" s="505"/>
      <c r="B31" s="501"/>
      <c r="C31" s="502"/>
      <c r="D31" s="491"/>
      <c r="E31" s="503"/>
      <c r="F31" s="503"/>
      <c r="G31" s="503"/>
      <c r="H31" s="504"/>
      <c r="I31" s="487"/>
      <c r="J31" s="482"/>
      <c r="K31" s="483"/>
      <c r="L31" s="484"/>
      <c r="M31" s="484"/>
      <c r="N31" s="484"/>
      <c r="O31" s="484"/>
      <c r="P31" s="484"/>
      <c r="Q31" s="484"/>
      <c r="R31" s="484"/>
    </row>
    <row r="32" spans="1:18" ht="18" customHeight="1">
      <c r="A32" s="473"/>
      <c r="B32" s="474"/>
      <c r="C32" s="949" t="s">
        <v>394</v>
      </c>
      <c r="D32" s="475" t="s">
        <v>147</v>
      </c>
      <c r="E32" s="506">
        <v>232288</v>
      </c>
      <c r="F32" s="506">
        <v>270671</v>
      </c>
      <c r="G32" s="506">
        <v>200843</v>
      </c>
      <c r="H32" s="477">
        <f>E32+F32-G32</f>
        <v>302116</v>
      </c>
      <c r="I32" s="507"/>
      <c r="J32" s="508"/>
      <c r="K32" s="508"/>
      <c r="L32" s="509"/>
      <c r="M32" s="484"/>
      <c r="N32" s="484"/>
      <c r="O32" s="484"/>
      <c r="P32" s="484"/>
      <c r="Q32" s="484"/>
      <c r="R32" s="484"/>
    </row>
    <row r="33" spans="1:18" ht="16.5" customHeight="1">
      <c r="A33" s="480">
        <v>854</v>
      </c>
      <c r="B33" s="480"/>
      <c r="C33" s="950"/>
      <c r="D33" s="481" t="s">
        <v>148</v>
      </c>
      <c r="E33" s="476">
        <f>E37</f>
        <v>8748</v>
      </c>
      <c r="F33" s="476">
        <f>F37</f>
        <v>-8748</v>
      </c>
      <c r="G33" s="476">
        <f>G37</f>
        <v>0</v>
      </c>
      <c r="H33" s="477">
        <f>H37</f>
        <v>0</v>
      </c>
      <c r="I33" s="507"/>
      <c r="J33" s="508"/>
      <c r="K33" s="508"/>
      <c r="L33" s="509"/>
      <c r="M33" s="484"/>
      <c r="N33" s="484"/>
      <c r="O33" s="484"/>
      <c r="P33" s="484"/>
      <c r="Q33" s="484"/>
      <c r="R33" s="484"/>
    </row>
    <row r="34" spans="1:18" ht="17.25" customHeight="1">
      <c r="A34" s="480"/>
      <c r="B34" s="485"/>
      <c r="C34" s="951"/>
      <c r="D34" s="481" t="s">
        <v>149</v>
      </c>
      <c r="E34" s="476">
        <f>E32+E33</f>
        <v>241036</v>
      </c>
      <c r="F34" s="476">
        <f>F32+F33</f>
        <v>261923</v>
      </c>
      <c r="G34" s="476">
        <f>G32+G33</f>
        <v>200843</v>
      </c>
      <c r="H34" s="477">
        <f>H32+H33</f>
        <v>302116</v>
      </c>
      <c r="I34" s="487"/>
      <c r="J34" s="482"/>
      <c r="K34" s="483"/>
      <c r="L34" s="484"/>
      <c r="M34" s="484"/>
      <c r="N34" s="484"/>
      <c r="O34" s="484"/>
      <c r="P34" s="484"/>
      <c r="Q34" s="484"/>
      <c r="R34" s="484"/>
    </row>
    <row r="35" spans="1:18" ht="17.25" customHeight="1">
      <c r="A35" s="480"/>
      <c r="B35" s="480"/>
      <c r="C35" s="510"/>
      <c r="D35" s="481"/>
      <c r="E35" s="476"/>
      <c r="F35" s="476"/>
      <c r="G35" s="476"/>
      <c r="H35" s="477"/>
      <c r="I35" s="487"/>
      <c r="J35" s="482"/>
      <c r="K35" s="483"/>
      <c r="L35" s="484"/>
      <c r="M35" s="484"/>
      <c r="N35" s="484"/>
      <c r="O35" s="484"/>
      <c r="P35" s="484"/>
      <c r="Q35" s="484"/>
      <c r="R35" s="484"/>
    </row>
    <row r="36" spans="1:18" s="489" customFormat="1" ht="13.5">
      <c r="A36" s="480"/>
      <c r="B36" s="939">
        <v>85410</v>
      </c>
      <c r="C36" s="942" t="s">
        <v>402</v>
      </c>
      <c r="D36" s="475" t="s">
        <v>147</v>
      </c>
      <c r="E36" s="506">
        <v>52229</v>
      </c>
      <c r="F36" s="506">
        <v>119455</v>
      </c>
      <c r="G36" s="506">
        <v>83160</v>
      </c>
      <c r="H36" s="477">
        <f>E36+F36-G36</f>
        <v>88524</v>
      </c>
      <c r="I36" s="507"/>
      <c r="J36" s="508"/>
      <c r="K36" s="508"/>
      <c r="L36" s="488"/>
      <c r="M36" s="488"/>
      <c r="N36" s="488"/>
      <c r="O36" s="488"/>
      <c r="P36" s="488"/>
      <c r="Q36" s="488"/>
      <c r="R36" s="488"/>
    </row>
    <row r="37" spans="1:18" ht="12.75">
      <c r="A37" s="490"/>
      <c r="B37" s="940"/>
      <c r="C37" s="943"/>
      <c r="D37" s="475" t="s">
        <v>148</v>
      </c>
      <c r="E37" s="476">
        <f>E41</f>
        <v>8748</v>
      </c>
      <c r="F37" s="476">
        <f>F41</f>
        <v>-8748</v>
      </c>
      <c r="G37" s="476">
        <f>G41</f>
        <v>0</v>
      </c>
      <c r="H37" s="477">
        <f>H41</f>
        <v>0</v>
      </c>
      <c r="I37" s="507"/>
      <c r="J37" s="508"/>
      <c r="K37" s="508"/>
      <c r="L37" s="484"/>
      <c r="M37" s="484"/>
      <c r="N37" s="484"/>
      <c r="O37" s="484"/>
      <c r="P37" s="484"/>
      <c r="Q37" s="484"/>
      <c r="R37" s="484"/>
    </row>
    <row r="38" spans="1:18" ht="12.75">
      <c r="A38" s="490"/>
      <c r="B38" s="941"/>
      <c r="C38" s="944"/>
      <c r="D38" s="491" t="s">
        <v>149</v>
      </c>
      <c r="E38" s="476">
        <f>E36+E37</f>
        <v>60977</v>
      </c>
      <c r="F38" s="476">
        <f>F36+F37</f>
        <v>110707</v>
      </c>
      <c r="G38" s="476">
        <f>G36+G37</f>
        <v>83160</v>
      </c>
      <c r="H38" s="477">
        <f>H36+H37</f>
        <v>88524</v>
      </c>
      <c r="I38" s="487"/>
      <c r="J38" s="482"/>
      <c r="K38" s="483"/>
      <c r="L38" s="484"/>
      <c r="M38" s="484"/>
      <c r="N38" s="484"/>
      <c r="O38" s="484"/>
      <c r="P38" s="484"/>
      <c r="Q38" s="484"/>
      <c r="R38" s="484"/>
    </row>
    <row r="39" spans="1:18" ht="12.75">
      <c r="A39" s="490"/>
      <c r="B39" s="481"/>
      <c r="C39" s="486"/>
      <c r="D39" s="492"/>
      <c r="E39" s="493"/>
      <c r="F39" s="493"/>
      <c r="G39" s="493"/>
      <c r="H39" s="494"/>
      <c r="I39" s="487"/>
      <c r="J39" s="482"/>
      <c r="K39" s="483"/>
      <c r="L39" s="484"/>
      <c r="M39" s="484"/>
      <c r="N39" s="484"/>
      <c r="O39" s="484"/>
      <c r="P39" s="484"/>
      <c r="Q39" s="484"/>
      <c r="R39" s="484"/>
    </row>
    <row r="40" spans="1:18" ht="12.75" customHeight="1">
      <c r="A40" s="490"/>
      <c r="B40" s="495"/>
      <c r="C40" s="945" t="s">
        <v>554</v>
      </c>
      <c r="D40" s="492" t="s">
        <v>147</v>
      </c>
      <c r="E40" s="496">
        <v>1725</v>
      </c>
      <c r="F40" s="496">
        <v>10473</v>
      </c>
      <c r="G40" s="496">
        <v>614</v>
      </c>
      <c r="H40" s="497">
        <f>E40+F40-G40</f>
        <v>11584</v>
      </c>
      <c r="I40" s="487"/>
      <c r="J40" s="482"/>
      <c r="K40" s="483"/>
      <c r="L40" s="484"/>
      <c r="M40" s="484"/>
      <c r="N40" s="484"/>
      <c r="O40" s="484"/>
      <c r="P40" s="484"/>
      <c r="Q40" s="484"/>
      <c r="R40" s="484"/>
    </row>
    <row r="41" spans="1:18" ht="12.75">
      <c r="A41" s="498"/>
      <c r="B41" s="499"/>
      <c r="C41" s="946"/>
      <c r="D41" s="491" t="s">
        <v>148</v>
      </c>
      <c r="E41" s="500">
        <v>8748</v>
      </c>
      <c r="F41" s="500">
        <v>-8748</v>
      </c>
      <c r="G41" s="500">
        <v>0</v>
      </c>
      <c r="H41" s="497">
        <f>E41+F41-G41</f>
        <v>0</v>
      </c>
      <c r="I41" s="487"/>
      <c r="J41" s="482"/>
      <c r="K41" s="483"/>
      <c r="L41" s="484"/>
      <c r="M41" s="484"/>
      <c r="N41" s="484"/>
      <c r="O41" s="484"/>
      <c r="P41" s="484"/>
      <c r="Q41" s="484"/>
      <c r="R41" s="484"/>
    </row>
    <row r="42" spans="1:18" ht="12.75">
      <c r="A42" s="498"/>
      <c r="B42" s="501"/>
      <c r="C42" s="947"/>
      <c r="D42" s="491" t="s">
        <v>149</v>
      </c>
      <c r="E42" s="503">
        <f>E40+E41</f>
        <v>10473</v>
      </c>
      <c r="F42" s="503">
        <f>F40+F41</f>
        <v>1725</v>
      </c>
      <c r="G42" s="503">
        <f>G40+G41</f>
        <v>614</v>
      </c>
      <c r="H42" s="504">
        <f>H40+H41</f>
        <v>11584</v>
      </c>
      <c r="I42" s="487"/>
      <c r="J42" s="482"/>
      <c r="K42" s="483"/>
      <c r="L42" s="484"/>
      <c r="M42" s="484"/>
      <c r="N42" s="484"/>
      <c r="O42" s="484"/>
      <c r="P42" s="484"/>
      <c r="Q42" s="484"/>
      <c r="R42" s="484"/>
    </row>
    <row r="43" spans="1:18" ht="17.25" customHeight="1">
      <c r="A43" s="498"/>
      <c r="B43" s="501"/>
      <c r="C43" s="502"/>
      <c r="D43" s="491"/>
      <c r="E43" s="503"/>
      <c r="F43" s="503"/>
      <c r="G43" s="503"/>
      <c r="H43" s="504"/>
      <c r="I43" s="487"/>
      <c r="J43" s="482"/>
      <c r="K43" s="483"/>
      <c r="L43" s="484"/>
      <c r="M43" s="484"/>
      <c r="N43" s="484"/>
      <c r="O43" s="484"/>
      <c r="P43" s="484"/>
      <c r="Q43" s="484"/>
      <c r="R43" s="484"/>
    </row>
    <row r="44" spans="1:18" ht="13.5">
      <c r="A44" s="498"/>
      <c r="B44" s="511"/>
      <c r="C44" s="940" t="s">
        <v>277</v>
      </c>
      <c r="D44" s="512" t="s">
        <v>147</v>
      </c>
      <c r="E44" s="513">
        <v>1057239</v>
      </c>
      <c r="F44" s="513">
        <v>1050971</v>
      </c>
      <c r="G44" s="513">
        <v>848075</v>
      </c>
      <c r="H44" s="477">
        <f>E44+F44-G44</f>
        <v>1260135</v>
      </c>
      <c r="I44" s="487"/>
      <c r="J44" s="482"/>
      <c r="K44" s="483"/>
      <c r="L44" s="484"/>
      <c r="M44" s="484"/>
      <c r="N44" s="484"/>
      <c r="O44" s="484"/>
      <c r="P44" s="484"/>
      <c r="Q44" s="484"/>
      <c r="R44" s="484"/>
    </row>
    <row r="45" spans="1:18" ht="12.75">
      <c r="A45" s="498"/>
      <c r="B45" s="514"/>
      <c r="C45" s="952"/>
      <c r="D45" s="515" t="s">
        <v>148</v>
      </c>
      <c r="E45" s="493">
        <f>E21+E37</f>
        <v>9830</v>
      </c>
      <c r="F45" s="493">
        <f>F21+F37</f>
        <v>-8748</v>
      </c>
      <c r="G45" s="493">
        <f>G21+G37</f>
        <v>0</v>
      </c>
      <c r="H45" s="477">
        <f>H21+H37</f>
        <v>1082</v>
      </c>
      <c r="I45" s="487"/>
      <c r="J45" s="482"/>
      <c r="K45" s="483"/>
      <c r="L45" s="484"/>
      <c r="M45" s="484"/>
      <c r="N45" s="484"/>
      <c r="O45" s="484"/>
      <c r="P45" s="484"/>
      <c r="Q45" s="484"/>
      <c r="R45" s="484"/>
    </row>
    <row r="46" spans="1:18" ht="12.75">
      <c r="A46" s="516"/>
      <c r="B46" s="517"/>
      <c r="C46" s="941"/>
      <c r="D46" s="515" t="s">
        <v>149</v>
      </c>
      <c r="E46" s="476">
        <f>E44+E45</f>
        <v>1067069</v>
      </c>
      <c r="F46" s="476">
        <f>F44+F45</f>
        <v>1042223</v>
      </c>
      <c r="G46" s="476">
        <f>G44+G45</f>
        <v>848075</v>
      </c>
      <c r="H46" s="477">
        <f>H44+H45</f>
        <v>1261217</v>
      </c>
      <c r="I46" s="487"/>
      <c r="J46" s="482"/>
      <c r="K46" s="483"/>
      <c r="L46" s="484"/>
      <c r="M46" s="484"/>
      <c r="N46" s="484"/>
      <c r="O46" s="484"/>
      <c r="P46" s="484"/>
      <c r="Q46" s="484"/>
      <c r="R46" s="484"/>
    </row>
    <row r="47" spans="9:18" ht="12.75">
      <c r="I47" s="484"/>
      <c r="J47" s="484"/>
      <c r="K47" s="484"/>
      <c r="L47" s="484"/>
      <c r="M47" s="484"/>
      <c r="N47" s="484"/>
      <c r="O47" s="484"/>
      <c r="P47" s="484"/>
      <c r="Q47" s="484"/>
      <c r="R47" s="484"/>
    </row>
    <row r="48" spans="2:18" ht="12.75">
      <c r="B48" s="938" t="s">
        <v>154</v>
      </c>
      <c r="C48" s="938"/>
      <c r="E48" s="472"/>
      <c r="F48" s="472"/>
      <c r="G48" s="472"/>
      <c r="H48" s="472"/>
      <c r="I48" s="484"/>
      <c r="J48" s="484"/>
      <c r="K48" s="484"/>
      <c r="L48" s="484"/>
      <c r="M48" s="484"/>
      <c r="N48" s="484"/>
      <c r="O48" s="484"/>
      <c r="P48" s="484"/>
      <c r="Q48" s="484"/>
      <c r="R48" s="484"/>
    </row>
    <row r="49" spans="2:18" ht="12.75">
      <c r="B49" s="938" t="s">
        <v>555</v>
      </c>
      <c r="C49" s="938"/>
      <c r="J49" s="484"/>
      <c r="K49" s="484"/>
      <c r="L49" s="484"/>
      <c r="M49" s="484"/>
      <c r="N49" s="484"/>
      <c r="O49" s="484"/>
      <c r="P49" s="484"/>
      <c r="Q49" s="484"/>
      <c r="R49" s="484"/>
    </row>
    <row r="50" spans="2:18" ht="12.75">
      <c r="B50" s="938" t="s">
        <v>156</v>
      </c>
      <c r="C50" s="938"/>
      <c r="J50" s="484"/>
      <c r="K50" s="484"/>
      <c r="L50" s="484"/>
      <c r="M50" s="484"/>
      <c r="N50" s="484"/>
      <c r="O50" s="484"/>
      <c r="P50" s="484"/>
      <c r="Q50" s="484"/>
      <c r="R50" s="484"/>
    </row>
    <row r="51" spans="10:18" ht="12.75">
      <c r="J51" s="484"/>
      <c r="K51" s="484"/>
      <c r="L51" s="484"/>
      <c r="M51" s="484"/>
      <c r="N51" s="484"/>
      <c r="O51" s="484"/>
      <c r="P51" s="484"/>
      <c r="Q51" s="484"/>
      <c r="R51" s="484"/>
    </row>
  </sheetData>
  <mergeCells count="13">
    <mergeCell ref="A10:H12"/>
    <mergeCell ref="C32:C34"/>
    <mergeCell ref="C44:C46"/>
    <mergeCell ref="B48:C48"/>
    <mergeCell ref="C24:C26"/>
    <mergeCell ref="C28:C30"/>
    <mergeCell ref="C20:C22"/>
    <mergeCell ref="B24:B26"/>
    <mergeCell ref="B49:C49"/>
    <mergeCell ref="B50:C50"/>
    <mergeCell ref="B36:B38"/>
    <mergeCell ref="C36:C38"/>
    <mergeCell ref="C40:C42"/>
  </mergeCells>
  <printOptions/>
  <pageMargins left="0.7874015748031497" right="0.7874015748031497" top="0.984251968503937" bottom="0.7874015748031497" header="0.5118110236220472" footer="0.5118110236220472"/>
  <pageSetup horizontalDpi="300" verticalDpi="300" orientation="portrait" paperSize="9" scale="8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9"/>
  <sheetViews>
    <sheetView zoomScale="75" zoomScaleNormal="75" zoomScaleSheetLayoutView="100" workbookViewId="0" topLeftCell="A1">
      <selection activeCell="A2" sqref="A2"/>
    </sheetView>
  </sheetViews>
  <sheetFormatPr defaultColWidth="9.00390625" defaultRowHeight="12.75"/>
  <cols>
    <col min="1" max="1" width="8.25390625" style="518" customWidth="1"/>
    <col min="2" max="2" width="37.00390625" style="519" customWidth="1"/>
    <col min="3" max="3" width="4.625" style="519" customWidth="1"/>
    <col min="4" max="4" width="14.125" style="518" customWidth="1"/>
    <col min="5" max="7" width="11.375" style="518" customWidth="1"/>
    <col min="8" max="8" width="14.25390625" style="518" customWidth="1"/>
    <col min="9" max="9" width="8.75390625" style="518" bestFit="1" customWidth="1"/>
    <col min="10" max="16384" width="9.125" style="518" customWidth="1"/>
  </cols>
  <sheetData>
    <row r="1" spans="6:13" ht="12.75" customHeight="1">
      <c r="F1" s="976" t="s">
        <v>556</v>
      </c>
      <c r="G1" s="976"/>
      <c r="H1" s="976"/>
      <c r="J1" s="520"/>
      <c r="K1" s="520"/>
      <c r="L1" s="520"/>
      <c r="M1" s="520"/>
    </row>
    <row r="2" spans="6:13" ht="12.75" customHeight="1">
      <c r="F2" s="976" t="s">
        <v>494</v>
      </c>
      <c r="G2" s="976"/>
      <c r="H2" s="976"/>
      <c r="J2" s="520"/>
      <c r="K2" s="520"/>
      <c r="L2" s="520"/>
      <c r="M2" s="520"/>
    </row>
    <row r="3" spans="6:13" ht="12.75" customHeight="1">
      <c r="F3" s="976" t="s">
        <v>557</v>
      </c>
      <c r="G3" s="976"/>
      <c r="H3" s="976"/>
      <c r="J3" s="520"/>
      <c r="K3" s="520"/>
      <c r="L3" s="520"/>
      <c r="M3" s="520"/>
    </row>
    <row r="4" spans="5:13" ht="12.75" customHeight="1">
      <c r="E4" s="519"/>
      <c r="F4" s="519"/>
      <c r="G4" s="519"/>
      <c r="H4" s="519"/>
      <c r="J4" s="520"/>
      <c r="K4" s="520"/>
      <c r="L4" s="520"/>
      <c r="M4" s="520"/>
    </row>
    <row r="5" spans="1:13" ht="52.5" customHeight="1">
      <c r="A5" s="981" t="s">
        <v>568</v>
      </c>
      <c r="B5" s="981"/>
      <c r="C5" s="981"/>
      <c r="D5" s="981"/>
      <c r="E5" s="981"/>
      <c r="F5" s="981"/>
      <c r="G5" s="981"/>
      <c r="H5" s="981"/>
      <c r="I5" s="521"/>
      <c r="J5" s="520"/>
      <c r="K5" s="520"/>
      <c r="L5" s="520"/>
      <c r="M5" s="520"/>
    </row>
    <row r="6" spans="1:13" ht="12" customHeight="1">
      <c r="A6" s="521"/>
      <c r="B6" s="521"/>
      <c r="C6" s="521"/>
      <c r="D6" s="521"/>
      <c r="E6" s="521"/>
      <c r="F6" s="521"/>
      <c r="G6" s="521"/>
      <c r="H6" s="521"/>
      <c r="J6" s="520"/>
      <c r="K6" s="520"/>
      <c r="L6" s="520"/>
      <c r="M6" s="520"/>
    </row>
    <row r="7" spans="8:13" ht="13.5" thickBot="1">
      <c r="H7" s="518" t="s">
        <v>4</v>
      </c>
      <c r="J7" s="520"/>
      <c r="K7" s="520"/>
      <c r="L7" s="520"/>
      <c r="M7" s="520"/>
    </row>
    <row r="8" spans="1:13" ht="23.25" customHeight="1" thickBot="1">
      <c r="A8" s="977" t="s">
        <v>558</v>
      </c>
      <c r="B8" s="977" t="s">
        <v>8</v>
      </c>
      <c r="C8" s="977" t="s">
        <v>136</v>
      </c>
      <c r="D8" s="977" t="s">
        <v>559</v>
      </c>
      <c r="E8" s="977" t="s">
        <v>203</v>
      </c>
      <c r="F8" s="979" t="s">
        <v>204</v>
      </c>
      <c r="G8" s="980"/>
      <c r="H8" s="977" t="s">
        <v>560</v>
      </c>
      <c r="J8" s="520"/>
      <c r="K8" s="520"/>
      <c r="L8" s="520"/>
      <c r="M8" s="520"/>
    </row>
    <row r="9" spans="1:13" ht="41.25" customHeight="1" thickBot="1">
      <c r="A9" s="978"/>
      <c r="B9" s="978"/>
      <c r="C9" s="978"/>
      <c r="D9" s="978"/>
      <c r="E9" s="978"/>
      <c r="F9" s="522" t="s">
        <v>143</v>
      </c>
      <c r="G9" s="522" t="s">
        <v>561</v>
      </c>
      <c r="H9" s="978"/>
      <c r="J9" s="520"/>
      <c r="K9" s="520"/>
      <c r="L9" s="520"/>
      <c r="M9" s="520"/>
    </row>
    <row r="10" spans="1:13" ht="13.5" thickBot="1">
      <c r="A10" s="522">
        <v>1</v>
      </c>
      <c r="B10" s="522">
        <v>2</v>
      </c>
      <c r="C10" s="522">
        <v>3</v>
      </c>
      <c r="D10" s="522">
        <v>4</v>
      </c>
      <c r="E10" s="522">
        <v>5</v>
      </c>
      <c r="F10" s="522">
        <v>6</v>
      </c>
      <c r="G10" s="522">
        <v>7</v>
      </c>
      <c r="H10" s="522">
        <v>8</v>
      </c>
      <c r="J10" s="520"/>
      <c r="K10" s="520"/>
      <c r="L10" s="520"/>
      <c r="M10" s="520"/>
    </row>
    <row r="11" spans="1:13" s="528" customFormat="1" ht="13.5">
      <c r="A11" s="963"/>
      <c r="B11" s="982" t="s">
        <v>562</v>
      </c>
      <c r="C11" s="523" t="s">
        <v>147</v>
      </c>
      <c r="D11" s="524">
        <v>1082</v>
      </c>
      <c r="E11" s="524">
        <v>2</v>
      </c>
      <c r="F11" s="524">
        <v>1084</v>
      </c>
      <c r="G11" s="524">
        <f>G17</f>
        <v>0</v>
      </c>
      <c r="H11" s="525">
        <f>H17</f>
        <v>0</v>
      </c>
      <c r="I11" s="556"/>
      <c r="J11" s="526"/>
      <c r="K11" s="526"/>
      <c r="L11" s="526"/>
      <c r="M11" s="527"/>
    </row>
    <row r="12" spans="1:13" s="528" customFormat="1" ht="13.5">
      <c r="A12" s="964"/>
      <c r="B12" s="983"/>
      <c r="C12" s="529" t="s">
        <v>148</v>
      </c>
      <c r="D12" s="530">
        <f>D18</f>
        <v>0</v>
      </c>
      <c r="E12" s="530">
        <f>E18</f>
        <v>4300</v>
      </c>
      <c r="F12" s="530">
        <f>F18</f>
        <v>4000</v>
      </c>
      <c r="G12" s="530">
        <f>G18</f>
        <v>0</v>
      </c>
      <c r="H12" s="531">
        <f>H18</f>
        <v>300</v>
      </c>
      <c r="I12" s="556"/>
      <c r="J12" s="526"/>
      <c r="K12" s="526"/>
      <c r="L12" s="526"/>
      <c r="M12" s="527"/>
    </row>
    <row r="13" spans="1:13" s="528" customFormat="1" ht="13.5">
      <c r="A13" s="965"/>
      <c r="B13" s="984"/>
      <c r="C13" s="529" t="s">
        <v>149</v>
      </c>
      <c r="D13" s="530">
        <f>D11+D12</f>
        <v>1082</v>
      </c>
      <c r="E13" s="530">
        <f>E11+E12</f>
        <v>4302</v>
      </c>
      <c r="F13" s="530">
        <f>F11+F12</f>
        <v>5084</v>
      </c>
      <c r="G13" s="530">
        <f>G11+G12</f>
        <v>0</v>
      </c>
      <c r="H13" s="531">
        <f>H11+H12</f>
        <v>300</v>
      </c>
      <c r="I13" s="556"/>
      <c r="J13" s="526"/>
      <c r="K13" s="526"/>
      <c r="L13" s="526"/>
      <c r="M13" s="527"/>
    </row>
    <row r="14" spans="1:13" ht="12.75">
      <c r="A14" s="966" t="s">
        <v>563</v>
      </c>
      <c r="B14" s="971" t="s">
        <v>564</v>
      </c>
      <c r="C14" s="532" t="s">
        <v>147</v>
      </c>
      <c r="D14" s="533">
        <v>0</v>
      </c>
      <c r="E14" s="533">
        <v>0</v>
      </c>
      <c r="F14" s="533">
        <v>0</v>
      </c>
      <c r="G14" s="533">
        <v>0</v>
      </c>
      <c r="H14" s="534">
        <f>D14+E14-F14</f>
        <v>0</v>
      </c>
      <c r="I14" s="535"/>
      <c r="J14" s="535"/>
      <c r="K14" s="535"/>
      <c r="L14" s="535"/>
      <c r="M14" s="520"/>
    </row>
    <row r="15" spans="1:13" ht="12.75">
      <c r="A15" s="967"/>
      <c r="B15" s="972"/>
      <c r="C15" s="532" t="s">
        <v>148</v>
      </c>
      <c r="D15" s="533">
        <v>0</v>
      </c>
      <c r="E15" s="533">
        <v>4300</v>
      </c>
      <c r="F15" s="533">
        <v>4000</v>
      </c>
      <c r="G15" s="533">
        <v>0</v>
      </c>
      <c r="H15" s="534">
        <f>D15+E15-F15</f>
        <v>300</v>
      </c>
      <c r="I15" s="535"/>
      <c r="J15" s="535"/>
      <c r="K15" s="535"/>
      <c r="L15" s="535"/>
      <c r="M15" s="520"/>
    </row>
    <row r="16" spans="1:13" ht="12.75">
      <c r="A16" s="968"/>
      <c r="B16" s="973"/>
      <c r="C16" s="532" t="s">
        <v>149</v>
      </c>
      <c r="D16" s="536">
        <f>SUM(D14:D15)</f>
        <v>0</v>
      </c>
      <c r="E16" s="536">
        <f>SUM(E14:E15)</f>
        <v>4300</v>
      </c>
      <c r="F16" s="536">
        <f>SUM(F14:F15)</f>
        <v>4000</v>
      </c>
      <c r="G16" s="536">
        <f>SUM(G14:G15)</f>
        <v>0</v>
      </c>
      <c r="H16" s="534">
        <f>D16+E16-F16</f>
        <v>300</v>
      </c>
      <c r="I16" s="535"/>
      <c r="J16" s="535"/>
      <c r="K16" s="535"/>
      <c r="L16" s="535"/>
      <c r="M16" s="520"/>
    </row>
    <row r="17" spans="1:13" ht="12.75">
      <c r="A17" s="969">
        <v>85217</v>
      </c>
      <c r="B17" s="974" t="s">
        <v>552</v>
      </c>
      <c r="C17" s="532" t="s">
        <v>147</v>
      </c>
      <c r="D17" s="536">
        <f aca="true" t="shared" si="0" ref="D17:H19">D14</f>
        <v>0</v>
      </c>
      <c r="E17" s="536">
        <f t="shared" si="0"/>
        <v>0</v>
      </c>
      <c r="F17" s="536">
        <f t="shared" si="0"/>
        <v>0</v>
      </c>
      <c r="G17" s="536">
        <f t="shared" si="0"/>
        <v>0</v>
      </c>
      <c r="H17" s="534">
        <f t="shared" si="0"/>
        <v>0</v>
      </c>
      <c r="I17" s="557"/>
      <c r="J17" s="535"/>
      <c r="K17" s="535"/>
      <c r="L17" s="535"/>
      <c r="M17" s="520"/>
    </row>
    <row r="18" spans="1:13" ht="12.75">
      <c r="A18" s="969"/>
      <c r="B18" s="974"/>
      <c r="C18" s="532" t="s">
        <v>148</v>
      </c>
      <c r="D18" s="536">
        <f t="shared" si="0"/>
        <v>0</v>
      </c>
      <c r="E18" s="536">
        <f t="shared" si="0"/>
        <v>4300</v>
      </c>
      <c r="F18" s="536">
        <f t="shared" si="0"/>
        <v>4000</v>
      </c>
      <c r="G18" s="536">
        <f t="shared" si="0"/>
        <v>0</v>
      </c>
      <c r="H18" s="534">
        <f t="shared" si="0"/>
        <v>300</v>
      </c>
      <c r="I18" s="557"/>
      <c r="J18" s="535"/>
      <c r="K18" s="535"/>
      <c r="L18" s="535"/>
      <c r="M18" s="520"/>
    </row>
    <row r="19" spans="1:9" ht="13.5" thickBot="1">
      <c r="A19" s="970"/>
      <c r="B19" s="975"/>
      <c r="C19" s="537" t="s">
        <v>149</v>
      </c>
      <c r="D19" s="538">
        <f t="shared" si="0"/>
        <v>0</v>
      </c>
      <c r="E19" s="538">
        <f t="shared" si="0"/>
        <v>4300</v>
      </c>
      <c r="F19" s="538">
        <f t="shared" si="0"/>
        <v>4000</v>
      </c>
      <c r="G19" s="538">
        <f t="shared" si="0"/>
        <v>0</v>
      </c>
      <c r="H19" s="539">
        <f t="shared" si="0"/>
        <v>300</v>
      </c>
      <c r="I19" s="557"/>
    </row>
    <row r="20" spans="1:13" s="546" customFormat="1" ht="15.75" thickBot="1">
      <c r="A20" s="960" t="s">
        <v>565</v>
      </c>
      <c r="B20" s="960" t="s">
        <v>566</v>
      </c>
      <c r="C20" s="540" t="s">
        <v>147</v>
      </c>
      <c r="D20" s="541">
        <v>103164</v>
      </c>
      <c r="E20" s="541">
        <v>456411</v>
      </c>
      <c r="F20" s="541">
        <v>500495</v>
      </c>
      <c r="G20" s="541">
        <v>0</v>
      </c>
      <c r="H20" s="542">
        <f>D20+E20-F20</f>
        <v>59080</v>
      </c>
      <c r="I20" s="543"/>
      <c r="J20" s="544"/>
      <c r="K20" s="544"/>
      <c r="L20" s="544"/>
      <c r="M20" s="545"/>
    </row>
    <row r="21" spans="1:13" s="546" customFormat="1" ht="15.75" thickBot="1">
      <c r="A21" s="960"/>
      <c r="B21" s="960"/>
      <c r="C21" s="547" t="s">
        <v>148</v>
      </c>
      <c r="D21" s="548">
        <v>0</v>
      </c>
      <c r="E21" s="548">
        <v>0</v>
      </c>
      <c r="F21" s="548">
        <v>0</v>
      </c>
      <c r="G21" s="548">
        <v>0</v>
      </c>
      <c r="H21" s="542">
        <f>D21+E21-F21</f>
        <v>0</v>
      </c>
      <c r="I21" s="543"/>
      <c r="J21" s="544"/>
      <c r="K21" s="544"/>
      <c r="L21" s="544"/>
      <c r="M21" s="545"/>
    </row>
    <row r="22" spans="1:13" s="546" customFormat="1" ht="15.75" thickBot="1">
      <c r="A22" s="961"/>
      <c r="B22" s="961"/>
      <c r="C22" s="547" t="s">
        <v>149</v>
      </c>
      <c r="D22" s="549">
        <f>D20+D21</f>
        <v>103164</v>
      </c>
      <c r="E22" s="549">
        <f>E20+E21</f>
        <v>456411</v>
      </c>
      <c r="F22" s="549">
        <f>F20+F21</f>
        <v>500495</v>
      </c>
      <c r="G22" s="549">
        <f>G20+G21</f>
        <v>0</v>
      </c>
      <c r="H22" s="549">
        <f>H20+H21</f>
        <v>59080</v>
      </c>
      <c r="I22" s="554"/>
      <c r="J22" s="544"/>
      <c r="K22" s="544"/>
      <c r="L22" s="544"/>
      <c r="M22" s="545"/>
    </row>
    <row r="23" spans="1:13" s="553" customFormat="1" ht="15.75" thickBot="1">
      <c r="A23" s="959" t="s">
        <v>563</v>
      </c>
      <c r="B23" s="959" t="s">
        <v>566</v>
      </c>
      <c r="C23" s="547" t="s">
        <v>147</v>
      </c>
      <c r="D23" s="548">
        <v>978752</v>
      </c>
      <c r="E23" s="548">
        <v>3143594</v>
      </c>
      <c r="F23" s="548">
        <v>3663128</v>
      </c>
      <c r="G23" s="548">
        <v>62000</v>
      </c>
      <c r="H23" s="542">
        <f>D23+E23-F23</f>
        <v>459218</v>
      </c>
      <c r="I23" s="550"/>
      <c r="J23" s="551"/>
      <c r="K23" s="551"/>
      <c r="L23" s="551"/>
      <c r="M23" s="552"/>
    </row>
    <row r="24" spans="1:13" s="553" customFormat="1" ht="15.75" thickBot="1">
      <c r="A24" s="960"/>
      <c r="B24" s="960"/>
      <c r="C24" s="547" t="s">
        <v>148</v>
      </c>
      <c r="D24" s="549">
        <f>D12</f>
        <v>0</v>
      </c>
      <c r="E24" s="549">
        <f>E12</f>
        <v>4300</v>
      </c>
      <c r="F24" s="549">
        <f>F12</f>
        <v>4000</v>
      </c>
      <c r="G24" s="549">
        <f>G12</f>
        <v>0</v>
      </c>
      <c r="H24" s="549">
        <f>H12</f>
        <v>300</v>
      </c>
      <c r="I24" s="558"/>
      <c r="J24" s="551"/>
      <c r="K24" s="551"/>
      <c r="L24" s="551"/>
      <c r="M24" s="552"/>
    </row>
    <row r="25" spans="1:13" s="553" customFormat="1" ht="15.75" thickBot="1">
      <c r="A25" s="961"/>
      <c r="B25" s="961"/>
      <c r="C25" s="547" t="s">
        <v>149</v>
      </c>
      <c r="D25" s="549">
        <f>D23+D24</f>
        <v>978752</v>
      </c>
      <c r="E25" s="549">
        <f>E23+E24</f>
        <v>3147894</v>
      </c>
      <c r="F25" s="549">
        <f>F23+F24</f>
        <v>3667128</v>
      </c>
      <c r="G25" s="549">
        <f>G23+G24</f>
        <v>62000</v>
      </c>
      <c r="H25" s="549">
        <f>H23+H24</f>
        <v>459518</v>
      </c>
      <c r="I25" s="558"/>
      <c r="J25" s="551"/>
      <c r="K25" s="551"/>
      <c r="L25" s="551"/>
      <c r="M25" s="552"/>
    </row>
    <row r="26" spans="1:13" s="553" customFormat="1" ht="15.75" thickBot="1">
      <c r="A26" s="962"/>
      <c r="B26" s="962" t="s">
        <v>153</v>
      </c>
      <c r="C26" s="547" t="s">
        <v>147</v>
      </c>
      <c r="D26" s="549">
        <f aca="true" t="shared" si="1" ref="D26:H28">D20+D23</f>
        <v>1081916</v>
      </c>
      <c r="E26" s="549">
        <f t="shared" si="1"/>
        <v>3600005</v>
      </c>
      <c r="F26" s="549">
        <f t="shared" si="1"/>
        <v>4163623</v>
      </c>
      <c r="G26" s="549">
        <f t="shared" si="1"/>
        <v>62000</v>
      </c>
      <c r="H26" s="549">
        <f t="shared" si="1"/>
        <v>518298</v>
      </c>
      <c r="I26" s="558"/>
      <c r="J26" s="551"/>
      <c r="K26" s="551"/>
      <c r="L26" s="551"/>
      <c r="M26" s="552"/>
    </row>
    <row r="27" spans="1:13" s="553" customFormat="1" ht="15.75" thickBot="1">
      <c r="A27" s="962"/>
      <c r="B27" s="962"/>
      <c r="C27" s="547" t="s">
        <v>148</v>
      </c>
      <c r="D27" s="549">
        <f t="shared" si="1"/>
        <v>0</v>
      </c>
      <c r="E27" s="549">
        <f t="shared" si="1"/>
        <v>4300</v>
      </c>
      <c r="F27" s="549">
        <f t="shared" si="1"/>
        <v>4000</v>
      </c>
      <c r="G27" s="549">
        <f t="shared" si="1"/>
        <v>0</v>
      </c>
      <c r="H27" s="549">
        <f t="shared" si="1"/>
        <v>300</v>
      </c>
      <c r="I27" s="558"/>
      <c r="J27" s="551"/>
      <c r="K27" s="551"/>
      <c r="L27" s="551"/>
      <c r="M27" s="552"/>
    </row>
    <row r="28" spans="1:13" s="553" customFormat="1" ht="15.75" thickBot="1">
      <c r="A28" s="962"/>
      <c r="B28" s="962"/>
      <c r="C28" s="547" t="s">
        <v>149</v>
      </c>
      <c r="D28" s="549">
        <f t="shared" si="1"/>
        <v>1081916</v>
      </c>
      <c r="E28" s="549">
        <f t="shared" si="1"/>
        <v>3604305</v>
      </c>
      <c r="F28" s="549">
        <f t="shared" si="1"/>
        <v>4167623</v>
      </c>
      <c r="G28" s="549">
        <f t="shared" si="1"/>
        <v>62000</v>
      </c>
      <c r="H28" s="549">
        <f t="shared" si="1"/>
        <v>518598</v>
      </c>
      <c r="I28" s="558"/>
      <c r="J28" s="551"/>
      <c r="K28" s="551"/>
      <c r="L28" s="551"/>
      <c r="M28" s="552"/>
    </row>
    <row r="29" spans="4:13" ht="6" customHeight="1">
      <c r="D29" s="554"/>
      <c r="E29" s="554"/>
      <c r="F29" s="554"/>
      <c r="G29" s="554"/>
      <c r="H29" s="554"/>
      <c r="I29" s="555"/>
      <c r="J29" s="535"/>
      <c r="K29" s="535"/>
      <c r="L29" s="535"/>
      <c r="M29" s="520"/>
    </row>
    <row r="30" spans="2:13" ht="12.75">
      <c r="B30" s="519" t="s">
        <v>154</v>
      </c>
      <c r="D30" s="519"/>
      <c r="E30" s="519"/>
      <c r="F30" s="519"/>
      <c r="G30" s="519"/>
      <c r="H30" s="519"/>
      <c r="J30" s="520"/>
      <c r="K30" s="520"/>
      <c r="L30" s="520"/>
      <c r="M30" s="520"/>
    </row>
    <row r="31" spans="2:13" ht="13.5" customHeight="1">
      <c r="B31" s="519" t="s">
        <v>567</v>
      </c>
      <c r="D31" s="554"/>
      <c r="E31" s="554"/>
      <c r="F31" s="554"/>
      <c r="G31" s="554"/>
      <c r="H31" s="554"/>
      <c r="J31" s="520"/>
      <c r="K31" s="520"/>
      <c r="L31" s="520"/>
      <c r="M31" s="520"/>
    </row>
    <row r="32" spans="2:13" ht="12.75">
      <c r="B32" s="519" t="s">
        <v>156</v>
      </c>
      <c r="D32" s="519"/>
      <c r="E32" s="519"/>
      <c r="F32" s="519"/>
      <c r="G32" s="519"/>
      <c r="H32" s="519"/>
      <c r="J32" s="520"/>
      <c r="K32" s="520"/>
      <c r="L32" s="520"/>
      <c r="M32" s="520"/>
    </row>
    <row r="33" spans="4:8" ht="12.75">
      <c r="D33" s="519"/>
      <c r="E33" s="519"/>
      <c r="F33" s="519"/>
      <c r="G33" s="519"/>
      <c r="H33" s="519"/>
    </row>
    <row r="34" spans="4:8" ht="12.75">
      <c r="D34" s="519"/>
      <c r="E34" s="519"/>
      <c r="F34" s="519"/>
      <c r="G34" s="519"/>
      <c r="H34" s="519"/>
    </row>
    <row r="35" spans="4:8" ht="12.75">
      <c r="D35" s="519"/>
      <c r="E35" s="519"/>
      <c r="F35" s="519"/>
      <c r="G35" s="519"/>
      <c r="H35" s="519"/>
    </row>
    <row r="36" spans="4:8" ht="12.75">
      <c r="D36" s="519"/>
      <c r="E36" s="519"/>
      <c r="F36" s="519"/>
      <c r="G36" s="519"/>
      <c r="H36" s="519"/>
    </row>
    <row r="37" spans="4:8" ht="12.75">
      <c r="D37" s="519"/>
      <c r="E37" s="519"/>
      <c r="F37" s="519"/>
      <c r="G37" s="519"/>
      <c r="H37" s="519"/>
    </row>
    <row r="38" spans="4:8" ht="12.75">
      <c r="D38" s="519"/>
      <c r="E38" s="519"/>
      <c r="F38" s="519"/>
      <c r="G38" s="519"/>
      <c r="H38" s="519"/>
    </row>
    <row r="39" spans="4:8" ht="12.75">
      <c r="D39" s="519"/>
      <c r="E39" s="519"/>
      <c r="F39" s="519"/>
      <c r="G39" s="519"/>
      <c r="H39" s="519"/>
    </row>
    <row r="40" spans="4:8" ht="12.75">
      <c r="D40" s="519"/>
      <c r="E40" s="519"/>
      <c r="F40" s="519"/>
      <c r="G40" s="519"/>
      <c r="H40" s="519"/>
    </row>
    <row r="41" spans="4:8" ht="12.75">
      <c r="D41" s="519"/>
      <c r="E41" s="519"/>
      <c r="F41" s="519"/>
      <c r="G41" s="519"/>
      <c r="H41" s="519"/>
    </row>
    <row r="42" spans="4:8" ht="12.75">
      <c r="D42" s="519"/>
      <c r="E42" s="519"/>
      <c r="F42" s="519"/>
      <c r="G42" s="519"/>
      <c r="H42" s="519"/>
    </row>
    <row r="43" spans="4:8" ht="12.75">
      <c r="D43" s="519"/>
      <c r="E43" s="519"/>
      <c r="F43" s="519"/>
      <c r="G43" s="519"/>
      <c r="H43" s="519"/>
    </row>
    <row r="44" spans="4:8" ht="12.75">
      <c r="D44" s="519"/>
      <c r="E44" s="519"/>
      <c r="F44" s="519"/>
      <c r="G44" s="519"/>
      <c r="H44" s="519"/>
    </row>
    <row r="45" spans="4:8" ht="12.75">
      <c r="D45" s="519"/>
      <c r="E45" s="519"/>
      <c r="F45" s="519"/>
      <c r="G45" s="519"/>
      <c r="H45" s="519"/>
    </row>
    <row r="46" spans="4:8" ht="12.75">
      <c r="D46" s="519"/>
      <c r="E46" s="519"/>
      <c r="F46" s="519"/>
      <c r="G46" s="519"/>
      <c r="H46" s="519"/>
    </row>
    <row r="47" spans="4:8" ht="12.75">
      <c r="D47" s="519"/>
      <c r="E47" s="519"/>
      <c r="F47" s="519"/>
      <c r="G47" s="519"/>
      <c r="H47" s="519"/>
    </row>
    <row r="48" spans="4:8" ht="12.75">
      <c r="D48" s="519"/>
      <c r="E48" s="519"/>
      <c r="F48" s="519"/>
      <c r="G48" s="519"/>
      <c r="H48" s="519"/>
    </row>
    <row r="49" spans="4:8" ht="12.75">
      <c r="D49" s="519"/>
      <c r="E49" s="519"/>
      <c r="F49" s="519"/>
      <c r="G49" s="519"/>
      <c r="H49" s="519"/>
    </row>
    <row r="50" spans="4:8" ht="12.75">
      <c r="D50" s="519"/>
      <c r="E50" s="519"/>
      <c r="F50" s="519"/>
      <c r="G50" s="519"/>
      <c r="H50" s="519"/>
    </row>
    <row r="51" spans="4:8" ht="12.75">
      <c r="D51" s="519"/>
      <c r="E51" s="519"/>
      <c r="F51" s="519"/>
      <c r="G51" s="519"/>
      <c r="H51" s="519"/>
    </row>
    <row r="52" spans="4:8" ht="12.75">
      <c r="D52" s="519"/>
      <c r="E52" s="519"/>
      <c r="F52" s="519"/>
      <c r="G52" s="519"/>
      <c r="H52" s="519"/>
    </row>
    <row r="53" spans="4:8" ht="12.75">
      <c r="D53" s="519"/>
      <c r="E53" s="519"/>
      <c r="F53" s="519"/>
      <c r="G53" s="519"/>
      <c r="H53" s="519"/>
    </row>
    <row r="54" spans="4:8" ht="12.75">
      <c r="D54" s="519"/>
      <c r="E54" s="519"/>
      <c r="F54" s="519"/>
      <c r="G54" s="519"/>
      <c r="H54" s="519"/>
    </row>
    <row r="55" spans="4:8" ht="12.75">
      <c r="D55" s="519"/>
      <c r="E55" s="519"/>
      <c r="F55" s="519"/>
      <c r="G55" s="519"/>
      <c r="H55" s="519"/>
    </row>
    <row r="56" spans="4:8" ht="12.75">
      <c r="D56" s="519"/>
      <c r="E56" s="519"/>
      <c r="F56" s="519"/>
      <c r="G56" s="519"/>
      <c r="H56" s="519"/>
    </row>
    <row r="57" spans="4:8" ht="12.75">
      <c r="D57" s="519"/>
      <c r="E57" s="519"/>
      <c r="F57" s="519"/>
      <c r="G57" s="519"/>
      <c r="H57" s="519"/>
    </row>
    <row r="58" spans="4:8" ht="12.75">
      <c r="D58" s="519"/>
      <c r="E58" s="519"/>
      <c r="F58" s="519"/>
      <c r="G58" s="519"/>
      <c r="H58" s="519"/>
    </row>
    <row r="59" spans="4:8" ht="12.75">
      <c r="D59" s="519"/>
      <c r="E59" s="519"/>
      <c r="F59" s="519"/>
      <c r="G59" s="519"/>
      <c r="H59" s="519"/>
    </row>
  </sheetData>
  <mergeCells count="23">
    <mergeCell ref="A5:H5"/>
    <mergeCell ref="B11:B13"/>
    <mergeCell ref="A8:A9"/>
    <mergeCell ref="B17:B19"/>
    <mergeCell ref="F1:H1"/>
    <mergeCell ref="F2:H2"/>
    <mergeCell ref="F3:H3"/>
    <mergeCell ref="B8:B9"/>
    <mergeCell ref="C8:C9"/>
    <mergeCell ref="D8:D9"/>
    <mergeCell ref="E8:E9"/>
    <mergeCell ref="F8:G8"/>
    <mergeCell ref="H8:H9"/>
    <mergeCell ref="B23:B25"/>
    <mergeCell ref="B20:B22"/>
    <mergeCell ref="B26:B28"/>
    <mergeCell ref="A11:A13"/>
    <mergeCell ref="A14:A16"/>
    <mergeCell ref="A17:A19"/>
    <mergeCell ref="A20:A22"/>
    <mergeCell ref="A23:A25"/>
    <mergeCell ref="A26:A28"/>
    <mergeCell ref="B14:B16"/>
  </mergeCells>
  <printOptions/>
  <pageMargins left="0.7874015748031497" right="0.7874015748031497" top="0.5905511811023623" bottom="0.5905511811023623" header="0.31496062992125984" footer="0"/>
  <pageSetup fitToHeight="1" fitToWidth="1" horizontalDpi="600" verticalDpi="600" orientation="portrait" paperSize="9" scale="77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99"/>
  <sheetViews>
    <sheetView workbookViewId="0" topLeftCell="A1">
      <selection activeCell="A1" sqref="A1"/>
    </sheetView>
  </sheetViews>
  <sheetFormatPr defaultColWidth="9.00390625" defaultRowHeight="12.75"/>
  <cols>
    <col min="1" max="1" width="5.375" style="1" customWidth="1"/>
    <col min="2" max="2" width="67.00390625" style="1" customWidth="1"/>
    <col min="3" max="3" width="13.375" style="1" customWidth="1"/>
    <col min="4" max="4" width="11.125" style="1" customWidth="1"/>
    <col min="5" max="5" width="11.25390625" style="1" customWidth="1"/>
    <col min="6" max="16384" width="9.125" style="1" customWidth="1"/>
  </cols>
  <sheetData>
    <row r="1" spans="3:13" ht="12.75">
      <c r="C1" s="2" t="s">
        <v>171</v>
      </c>
      <c r="F1" s="2"/>
      <c r="H1" s="2"/>
      <c r="K1" s="2"/>
      <c r="M1" s="2"/>
    </row>
    <row r="2" spans="3:13" ht="12.75">
      <c r="C2" s="2" t="s">
        <v>1</v>
      </c>
      <c r="F2" s="2"/>
      <c r="H2" s="2"/>
      <c r="K2" s="2"/>
      <c r="M2" s="2"/>
    </row>
    <row r="3" ht="12.75">
      <c r="C3" s="1" t="s">
        <v>132</v>
      </c>
    </row>
    <row r="7" spans="1:14" ht="45" customHeight="1">
      <c r="A7" s="762" t="s">
        <v>201</v>
      </c>
      <c r="B7" s="762"/>
      <c r="C7" s="762"/>
      <c r="D7" s="762"/>
      <c r="E7" s="762"/>
      <c r="F7" s="4"/>
      <c r="G7" s="4"/>
      <c r="H7" s="4"/>
      <c r="I7" s="4"/>
      <c r="J7" s="4"/>
      <c r="K7" s="4"/>
      <c r="L7" s="4"/>
      <c r="M7" s="4"/>
      <c r="N7" s="4"/>
    </row>
    <row r="8" spans="1:14" ht="12.7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</row>
    <row r="9" spans="1:14" ht="12.75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</row>
    <row r="10" spans="1:3" s="145" customFormat="1" ht="15.75">
      <c r="A10" s="985"/>
      <c r="B10" s="985"/>
      <c r="C10" s="985"/>
    </row>
    <row r="11" spans="1:3" ht="12.75">
      <c r="A11" s="37"/>
      <c r="C11" s="146" t="s">
        <v>4</v>
      </c>
    </row>
    <row r="12" spans="1:5" s="148" customFormat="1" ht="34.5" customHeight="1">
      <c r="A12" s="147" t="s">
        <v>133</v>
      </c>
      <c r="B12" s="147" t="s">
        <v>8</v>
      </c>
      <c r="C12" s="147" t="s">
        <v>9</v>
      </c>
      <c r="D12" s="147" t="s">
        <v>172</v>
      </c>
      <c r="E12" s="147" t="s">
        <v>12</v>
      </c>
    </row>
    <row r="13" spans="1:5" s="10" customFormat="1" ht="13.5">
      <c r="A13" s="149">
        <v>1</v>
      </c>
      <c r="B13" s="149">
        <v>2</v>
      </c>
      <c r="C13" s="149">
        <v>3</v>
      </c>
      <c r="D13" s="149">
        <v>4</v>
      </c>
      <c r="E13" s="149">
        <v>5</v>
      </c>
    </row>
    <row r="14" spans="1:5" ht="12.75">
      <c r="A14" s="150"/>
      <c r="B14" s="151"/>
      <c r="C14" s="152"/>
      <c r="D14" s="153"/>
      <c r="E14" s="153"/>
    </row>
    <row r="15" spans="1:5" s="42" customFormat="1" ht="12.75">
      <c r="A15" s="154" t="s">
        <v>173</v>
      </c>
      <c r="B15" s="155" t="s">
        <v>174</v>
      </c>
      <c r="C15" s="156">
        <v>2612242</v>
      </c>
      <c r="D15" s="156">
        <v>1037718</v>
      </c>
      <c r="E15" s="156">
        <f>C15+D15</f>
        <v>3649960</v>
      </c>
    </row>
    <row r="16" spans="1:5" ht="12.75">
      <c r="A16" s="157"/>
      <c r="B16" s="151"/>
      <c r="C16" s="158"/>
      <c r="D16" s="153"/>
      <c r="E16" s="152"/>
    </row>
    <row r="17" spans="1:5" s="42" customFormat="1" ht="17.25" customHeight="1">
      <c r="A17" s="154" t="s">
        <v>175</v>
      </c>
      <c r="B17" s="155" t="s">
        <v>138</v>
      </c>
      <c r="C17" s="156">
        <f>C19+C23</f>
        <v>4450000</v>
      </c>
      <c r="D17" s="156">
        <f>D19+D23</f>
        <v>0</v>
      </c>
      <c r="E17" s="156">
        <f>E19+E23</f>
        <v>4450000</v>
      </c>
    </row>
    <row r="18" spans="1:5" ht="9.75" customHeight="1">
      <c r="A18" s="157"/>
      <c r="B18" s="151"/>
      <c r="C18" s="158"/>
      <c r="D18" s="153"/>
      <c r="E18" s="152"/>
    </row>
    <row r="19" spans="1:5" ht="18" customHeight="1">
      <c r="A19" s="157" t="s">
        <v>176</v>
      </c>
      <c r="B19" s="151" t="s">
        <v>177</v>
      </c>
      <c r="C19" s="159">
        <f>C20+C21+C22</f>
        <v>3450000</v>
      </c>
      <c r="D19" s="159">
        <f>D20+D21+D22</f>
        <v>0</v>
      </c>
      <c r="E19" s="159">
        <f>E20+E21+E22</f>
        <v>3450000</v>
      </c>
    </row>
    <row r="20" spans="1:5" s="165" customFormat="1" ht="32.25" customHeight="1">
      <c r="A20" s="160" t="s">
        <v>178</v>
      </c>
      <c r="B20" s="161" t="s">
        <v>179</v>
      </c>
      <c r="C20" s="162">
        <v>3200000</v>
      </c>
      <c r="D20" s="163"/>
      <c r="E20" s="164">
        <f>C20+D20</f>
        <v>3200000</v>
      </c>
    </row>
    <row r="21" spans="1:5" s="165" customFormat="1" ht="18" customHeight="1">
      <c r="A21" s="160" t="s">
        <v>180</v>
      </c>
      <c r="B21" s="161" t="s">
        <v>181</v>
      </c>
      <c r="C21" s="162">
        <v>50000</v>
      </c>
      <c r="D21" s="163"/>
      <c r="E21" s="164">
        <f>C21+D21</f>
        <v>50000</v>
      </c>
    </row>
    <row r="22" spans="1:5" s="165" customFormat="1" ht="18" customHeight="1">
      <c r="A22" s="160" t="s">
        <v>182</v>
      </c>
      <c r="B22" s="161" t="s">
        <v>183</v>
      </c>
      <c r="C22" s="162">
        <v>200000</v>
      </c>
      <c r="D22" s="163"/>
      <c r="E22" s="164">
        <f>C22+D22</f>
        <v>200000</v>
      </c>
    </row>
    <row r="23" spans="1:5" ht="18" customHeight="1">
      <c r="A23" s="150" t="s">
        <v>184</v>
      </c>
      <c r="B23" s="151" t="s">
        <v>185</v>
      </c>
      <c r="C23" s="152">
        <v>1000000</v>
      </c>
      <c r="D23" s="153"/>
      <c r="E23" s="152">
        <f>C23+D23</f>
        <v>1000000</v>
      </c>
    </row>
    <row r="24" spans="1:5" ht="12.75">
      <c r="A24" s="150"/>
      <c r="B24" s="151"/>
      <c r="C24" s="152"/>
      <c r="D24" s="153"/>
      <c r="E24" s="152"/>
    </row>
    <row r="25" spans="1:5" s="42" customFormat="1" ht="18" customHeight="1">
      <c r="A25" s="166" t="s">
        <v>186</v>
      </c>
      <c r="B25" s="155" t="s">
        <v>187</v>
      </c>
      <c r="C25" s="156">
        <f>C27+C32</f>
        <v>5395000</v>
      </c>
      <c r="D25" s="156">
        <f>D27+D32</f>
        <v>1037718</v>
      </c>
      <c r="E25" s="156">
        <f>E27+E32</f>
        <v>6432718</v>
      </c>
    </row>
    <row r="26" spans="1:5" s="42" customFormat="1" ht="12.75">
      <c r="A26" s="166"/>
      <c r="B26" s="155"/>
      <c r="C26" s="156"/>
      <c r="D26" s="167"/>
      <c r="E26" s="152"/>
    </row>
    <row r="27" spans="1:5" ht="12.75">
      <c r="A27" s="150" t="s">
        <v>176</v>
      </c>
      <c r="B27" s="151" t="s">
        <v>188</v>
      </c>
      <c r="C27" s="152">
        <f>C28+C29+C30+C31</f>
        <v>945000</v>
      </c>
      <c r="D27" s="152">
        <f>D28+D29+D30+D31</f>
        <v>0</v>
      </c>
      <c r="E27" s="152">
        <f>E28+E29+E30+E31</f>
        <v>945000</v>
      </c>
    </row>
    <row r="28" spans="1:5" s="165" customFormat="1" ht="20.25" customHeight="1">
      <c r="A28" s="168" t="s">
        <v>178</v>
      </c>
      <c r="B28" s="161" t="s">
        <v>189</v>
      </c>
      <c r="C28" s="164">
        <v>50000</v>
      </c>
      <c r="D28" s="163"/>
      <c r="E28" s="164">
        <f>C28+D28</f>
        <v>50000</v>
      </c>
    </row>
    <row r="29" spans="1:5" s="165" customFormat="1" ht="20.25" customHeight="1">
      <c r="A29" s="168" t="s">
        <v>180</v>
      </c>
      <c r="B29" s="161" t="s">
        <v>190</v>
      </c>
      <c r="C29" s="164">
        <v>250000</v>
      </c>
      <c r="D29" s="163"/>
      <c r="E29" s="164">
        <f>C29+D29</f>
        <v>250000</v>
      </c>
    </row>
    <row r="30" spans="1:5" s="165" customFormat="1" ht="20.25" customHeight="1">
      <c r="A30" s="168" t="s">
        <v>182</v>
      </c>
      <c r="B30" s="161" t="s">
        <v>191</v>
      </c>
      <c r="C30" s="164">
        <v>5000</v>
      </c>
      <c r="D30" s="163"/>
      <c r="E30" s="164">
        <f>C30+D30</f>
        <v>5000</v>
      </c>
    </row>
    <row r="31" spans="1:5" s="165" customFormat="1" ht="34.5" customHeight="1">
      <c r="A31" s="168" t="s">
        <v>192</v>
      </c>
      <c r="B31" s="161" t="s">
        <v>193</v>
      </c>
      <c r="C31" s="164">
        <v>640000</v>
      </c>
      <c r="D31" s="163"/>
      <c r="E31" s="164">
        <f>C31+D31</f>
        <v>640000</v>
      </c>
    </row>
    <row r="32" spans="1:5" ht="21.75" customHeight="1">
      <c r="A32" s="150" t="s">
        <v>184</v>
      </c>
      <c r="B32" s="151" t="s">
        <v>194</v>
      </c>
      <c r="C32" s="152">
        <f>C33+C34</f>
        <v>4450000</v>
      </c>
      <c r="D32" s="152">
        <f>D33+D34</f>
        <v>1037718</v>
      </c>
      <c r="E32" s="152">
        <f>E33+E34</f>
        <v>5487718</v>
      </c>
    </row>
    <row r="33" spans="1:5" s="165" customFormat="1" ht="19.5" customHeight="1">
      <c r="A33" s="168" t="s">
        <v>195</v>
      </c>
      <c r="B33" s="161" t="s">
        <v>196</v>
      </c>
      <c r="C33" s="164">
        <v>50000</v>
      </c>
      <c r="D33" s="164">
        <v>100000</v>
      </c>
      <c r="E33" s="164">
        <f>C33+D33</f>
        <v>150000</v>
      </c>
    </row>
    <row r="34" spans="1:5" s="165" customFormat="1" ht="19.5" customHeight="1">
      <c r="A34" s="168" t="s">
        <v>197</v>
      </c>
      <c r="B34" s="161" t="s">
        <v>198</v>
      </c>
      <c r="C34" s="164">
        <v>4400000</v>
      </c>
      <c r="D34" s="164">
        <v>937718</v>
      </c>
      <c r="E34" s="164">
        <f>C34+D34</f>
        <v>5337718</v>
      </c>
    </row>
    <row r="35" spans="1:5" ht="12.75">
      <c r="A35" s="150"/>
      <c r="B35" s="151"/>
      <c r="C35" s="152"/>
      <c r="D35" s="152"/>
      <c r="E35" s="152"/>
    </row>
    <row r="36" spans="1:5" s="42" customFormat="1" ht="12.75">
      <c r="A36" s="166" t="s">
        <v>199</v>
      </c>
      <c r="B36" s="155" t="s">
        <v>200</v>
      </c>
      <c r="C36" s="156">
        <f>C15+C17-C25</f>
        <v>1667242</v>
      </c>
      <c r="D36" s="167"/>
      <c r="E36" s="156">
        <f>C36+D36</f>
        <v>1667242</v>
      </c>
    </row>
    <row r="37" spans="1:3" ht="12.75">
      <c r="A37" s="144"/>
      <c r="B37" s="169"/>
      <c r="C37" s="62"/>
    </row>
    <row r="38" spans="1:3" ht="12.75">
      <c r="A38" s="144"/>
      <c r="B38" s="169"/>
      <c r="C38" s="62"/>
    </row>
    <row r="39" spans="1:3" ht="12.75">
      <c r="A39" s="144"/>
      <c r="B39" s="169"/>
      <c r="C39" s="62"/>
    </row>
    <row r="40" spans="1:3" ht="12.75">
      <c r="A40" s="144"/>
      <c r="B40" s="169"/>
      <c r="C40" s="62"/>
    </row>
    <row r="41" spans="1:3" ht="12.75">
      <c r="A41" s="144"/>
      <c r="B41" s="169"/>
      <c r="C41" s="62"/>
    </row>
    <row r="42" spans="1:3" ht="12.75">
      <c r="A42" s="144"/>
      <c r="B42" s="169"/>
      <c r="C42" s="62"/>
    </row>
    <row r="43" spans="1:3" ht="12.75">
      <c r="A43" s="144"/>
      <c r="B43" s="169"/>
      <c r="C43" s="62"/>
    </row>
    <row r="44" spans="1:3" ht="12.75">
      <c r="A44" s="144"/>
      <c r="B44" s="169"/>
      <c r="C44" s="62"/>
    </row>
    <row r="45" spans="1:3" ht="12.75">
      <c r="A45" s="144"/>
      <c r="B45" s="169"/>
      <c r="C45" s="62"/>
    </row>
    <row r="46" spans="1:3" ht="12.75">
      <c r="A46" s="144"/>
      <c r="B46" s="169"/>
      <c r="C46" s="62"/>
    </row>
    <row r="47" spans="1:3" ht="12.75">
      <c r="A47" s="144"/>
      <c r="B47" s="169"/>
      <c r="C47" s="62"/>
    </row>
    <row r="48" spans="1:3" ht="12.75">
      <c r="A48" s="144"/>
      <c r="B48" s="169"/>
      <c r="C48" s="62"/>
    </row>
    <row r="49" spans="1:3" ht="12.75">
      <c r="A49" s="144"/>
      <c r="B49" s="169"/>
      <c r="C49" s="62"/>
    </row>
    <row r="50" spans="1:3" ht="12.75">
      <c r="A50" s="144"/>
      <c r="B50" s="169"/>
      <c r="C50" s="62"/>
    </row>
    <row r="51" spans="1:3" ht="12.75">
      <c r="A51" s="144"/>
      <c r="B51" s="169"/>
      <c r="C51" s="62"/>
    </row>
    <row r="52" spans="1:3" ht="12.75">
      <c r="A52" s="144"/>
      <c r="B52" s="169"/>
      <c r="C52" s="62"/>
    </row>
    <row r="53" spans="1:3" ht="12.75">
      <c r="A53" s="144"/>
      <c r="B53" s="169"/>
      <c r="C53" s="62"/>
    </row>
    <row r="54" spans="1:3" ht="12.75">
      <c r="A54" s="144"/>
      <c r="B54" s="169"/>
      <c r="C54" s="62"/>
    </row>
    <row r="55" spans="1:3" ht="12.75">
      <c r="A55" s="144"/>
      <c r="B55" s="169"/>
      <c r="C55" s="62"/>
    </row>
    <row r="56" spans="1:3" ht="12.75">
      <c r="A56" s="144"/>
      <c r="B56" s="169"/>
      <c r="C56" s="62"/>
    </row>
    <row r="57" spans="1:3" ht="12.75">
      <c r="A57" s="144"/>
      <c r="B57" s="169"/>
      <c r="C57" s="62"/>
    </row>
    <row r="58" spans="1:2" ht="12.75">
      <c r="A58" s="144"/>
      <c r="B58" s="169"/>
    </row>
    <row r="59" spans="1:2" ht="12.75">
      <c r="A59" s="144"/>
      <c r="B59" s="169"/>
    </row>
    <row r="60" spans="1:2" ht="12.75">
      <c r="A60" s="144"/>
      <c r="B60" s="169"/>
    </row>
    <row r="61" ht="12.75">
      <c r="A61" s="144"/>
    </row>
    <row r="62" ht="12.75">
      <c r="A62" s="144"/>
    </row>
    <row r="63" ht="12.75">
      <c r="A63" s="144"/>
    </row>
    <row r="64" ht="12.75">
      <c r="A64" s="144"/>
    </row>
    <row r="65" ht="12.75">
      <c r="A65" s="144"/>
    </row>
    <row r="66" ht="12.75">
      <c r="A66" s="144"/>
    </row>
    <row r="67" ht="12.75">
      <c r="A67" s="144"/>
    </row>
    <row r="68" ht="12.75">
      <c r="A68" s="144"/>
    </row>
    <row r="69" ht="12.75">
      <c r="A69" s="144"/>
    </row>
    <row r="70" ht="12.75">
      <c r="A70" s="144"/>
    </row>
    <row r="71" ht="12.75">
      <c r="A71" s="144"/>
    </row>
    <row r="72" ht="12.75">
      <c r="A72" s="144"/>
    </row>
    <row r="73" ht="12.75">
      <c r="A73" s="144"/>
    </row>
    <row r="74" ht="12.75">
      <c r="A74" s="144"/>
    </row>
    <row r="75" ht="12.75">
      <c r="A75" s="144"/>
    </row>
    <row r="76" ht="12.75">
      <c r="A76" s="144"/>
    </row>
    <row r="77" ht="12.75">
      <c r="A77" s="144"/>
    </row>
    <row r="78" ht="12.75">
      <c r="A78" s="144"/>
    </row>
    <row r="79" ht="12.75">
      <c r="A79" s="144"/>
    </row>
    <row r="80" ht="12.75">
      <c r="A80" s="144"/>
    </row>
    <row r="81" ht="12.75">
      <c r="A81" s="144"/>
    </row>
    <row r="82" ht="12.75">
      <c r="A82" s="144"/>
    </row>
    <row r="83" ht="12.75">
      <c r="A83" s="144"/>
    </row>
    <row r="84" ht="12.75">
      <c r="A84" s="144"/>
    </row>
    <row r="85" ht="12.75">
      <c r="A85" s="144"/>
    </row>
    <row r="86" ht="12.75">
      <c r="A86" s="144"/>
    </row>
    <row r="87" ht="12.75">
      <c r="A87" s="144"/>
    </row>
    <row r="88" ht="12.75">
      <c r="A88" s="144"/>
    </row>
    <row r="89" ht="12.75">
      <c r="A89" s="144"/>
    </row>
    <row r="90" ht="12.75">
      <c r="A90" s="144"/>
    </row>
    <row r="91" ht="12.75">
      <c r="A91" s="144"/>
    </row>
    <row r="92" ht="12.75">
      <c r="A92" s="144"/>
    </row>
    <row r="93" ht="12.75">
      <c r="A93" s="144"/>
    </row>
    <row r="94" ht="12.75">
      <c r="A94" s="144"/>
    </row>
    <row r="95" ht="12.75">
      <c r="A95" s="144"/>
    </row>
    <row r="96" ht="12.75">
      <c r="A96" s="144"/>
    </row>
    <row r="97" ht="12.75">
      <c r="A97" s="144"/>
    </row>
    <row r="98" ht="12.75">
      <c r="A98" s="144"/>
    </row>
    <row r="99" ht="12.75">
      <c r="A99" s="144"/>
    </row>
  </sheetData>
  <mergeCells count="2">
    <mergeCell ref="A10:C10"/>
    <mergeCell ref="A7:E7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58"/>
  <sheetViews>
    <sheetView workbookViewId="0" topLeftCell="A1">
      <selection activeCell="D219" sqref="D219"/>
    </sheetView>
  </sheetViews>
  <sheetFormatPr defaultColWidth="9.00390625" defaultRowHeight="12.75"/>
  <cols>
    <col min="1" max="1" width="6.25390625" style="1" customWidth="1"/>
    <col min="2" max="2" width="8.25390625" style="1" customWidth="1"/>
    <col min="3" max="3" width="6.625" style="1" customWidth="1"/>
    <col min="4" max="4" width="37.125" style="1" customWidth="1"/>
    <col min="5" max="5" width="12.875" style="1" customWidth="1"/>
    <col min="6" max="6" width="11.00390625" style="1" customWidth="1"/>
    <col min="7" max="7" width="12.00390625" style="1" customWidth="1"/>
    <col min="8" max="8" width="12.375" style="1" customWidth="1"/>
    <col min="9" max="16384" width="9.125" style="1" customWidth="1"/>
  </cols>
  <sheetData>
    <row r="1" spans="5:7" ht="12.75">
      <c r="E1" s="2"/>
      <c r="G1" s="2" t="s">
        <v>296</v>
      </c>
    </row>
    <row r="2" spans="5:7" ht="12.75">
      <c r="E2" s="2"/>
      <c r="G2" s="2" t="s">
        <v>1</v>
      </c>
    </row>
    <row r="3" ht="12.75">
      <c r="G3" s="1" t="s">
        <v>2</v>
      </c>
    </row>
    <row r="4" ht="11.25" customHeight="1"/>
    <row r="5" spans="1:8" ht="55.5" customHeight="1">
      <c r="A5" s="762" t="s">
        <v>412</v>
      </c>
      <c r="B5" s="762"/>
      <c r="C5" s="762"/>
      <c r="D5" s="762"/>
      <c r="E5" s="762"/>
      <c r="F5" s="762"/>
      <c r="G5" s="762"/>
      <c r="H5" s="762"/>
    </row>
    <row r="6" ht="7.5" customHeight="1"/>
    <row r="7" ht="12.75">
      <c r="H7" s="1" t="s">
        <v>4</v>
      </c>
    </row>
    <row r="8" spans="1:8" s="7" customFormat="1" ht="25.5">
      <c r="A8" s="5" t="s">
        <v>5</v>
      </c>
      <c r="B8" s="5" t="s">
        <v>6</v>
      </c>
      <c r="C8" s="5" t="s">
        <v>7</v>
      </c>
      <c r="D8" s="5" t="s">
        <v>8</v>
      </c>
      <c r="E8" s="5" t="s">
        <v>9</v>
      </c>
      <c r="F8" s="5" t="s">
        <v>10</v>
      </c>
      <c r="G8" s="5" t="s">
        <v>11</v>
      </c>
      <c r="H8" s="5" t="s">
        <v>12</v>
      </c>
    </row>
    <row r="9" spans="1:8" s="10" customFormat="1" ht="13.5">
      <c r="A9" s="8">
        <v>1</v>
      </c>
      <c r="B9" s="8">
        <v>2</v>
      </c>
      <c r="C9" s="8">
        <v>3</v>
      </c>
      <c r="D9" s="8">
        <v>4</v>
      </c>
      <c r="E9" s="8">
        <v>5</v>
      </c>
      <c r="F9" s="8">
        <v>6</v>
      </c>
      <c r="G9" s="8">
        <v>7</v>
      </c>
      <c r="H9" s="8">
        <v>8</v>
      </c>
    </row>
    <row r="10" spans="1:8" s="15" customFormat="1" ht="23.25" customHeight="1">
      <c r="A10" s="12"/>
      <c r="B10" s="12"/>
      <c r="C10" s="12"/>
      <c r="D10" s="12" t="s">
        <v>297</v>
      </c>
      <c r="E10" s="13">
        <v>387337255</v>
      </c>
      <c r="F10" s="13">
        <f>F11+F21+F39+F140+F161+F194+F218+F224+F34</f>
        <v>55078653</v>
      </c>
      <c r="G10" s="13">
        <f>G11+G21+G39+G140+G161+G194+G218+G224+G34</f>
        <v>867025</v>
      </c>
      <c r="H10" s="13">
        <f aca="true" t="shared" si="0" ref="H10:H73">E10+F10-G10</f>
        <v>441548883</v>
      </c>
    </row>
    <row r="11" spans="1:8" s="20" customFormat="1" ht="21.75" customHeight="1">
      <c r="A11" s="21" t="s">
        <v>14</v>
      </c>
      <c r="B11" s="21"/>
      <c r="C11" s="21"/>
      <c r="D11" s="16" t="s">
        <v>210</v>
      </c>
      <c r="E11" s="17">
        <v>17182088</v>
      </c>
      <c r="F11" s="17">
        <f>F12+F17+F19</f>
        <v>1091000</v>
      </c>
      <c r="G11" s="17">
        <f>G12+G17+G19</f>
        <v>0</v>
      </c>
      <c r="H11" s="17">
        <f t="shared" si="0"/>
        <v>18273088</v>
      </c>
    </row>
    <row r="12" spans="1:8" s="255" customFormat="1" ht="21.75" customHeight="1">
      <c r="A12" s="26"/>
      <c r="B12" s="26" t="s">
        <v>21</v>
      </c>
      <c r="C12" s="38"/>
      <c r="D12" s="39" t="s">
        <v>22</v>
      </c>
      <c r="E12" s="29">
        <v>12806070</v>
      </c>
      <c r="F12" s="29">
        <f>SUM(F13:F16)</f>
        <v>456000</v>
      </c>
      <c r="G12" s="29">
        <f>SUM(G13:G16)</f>
        <v>0</v>
      </c>
      <c r="H12" s="29">
        <f t="shared" si="0"/>
        <v>13262070</v>
      </c>
    </row>
    <row r="13" spans="1:8" s="257" customFormat="1" ht="21.75" customHeight="1">
      <c r="A13" s="32"/>
      <c r="B13" s="32"/>
      <c r="C13" s="32" t="s">
        <v>216</v>
      </c>
      <c r="D13" s="256" t="s">
        <v>217</v>
      </c>
      <c r="E13" s="35">
        <v>760000</v>
      </c>
      <c r="F13" s="35">
        <v>110000</v>
      </c>
      <c r="G13" s="35">
        <v>0</v>
      </c>
      <c r="H13" s="35">
        <f t="shared" si="0"/>
        <v>870000</v>
      </c>
    </row>
    <row r="14" spans="1:8" s="257" customFormat="1" ht="21.75" customHeight="1">
      <c r="A14" s="32"/>
      <c r="B14" s="32"/>
      <c r="C14" s="32" t="s">
        <v>218</v>
      </c>
      <c r="D14" s="256" t="s">
        <v>219</v>
      </c>
      <c r="E14" s="35">
        <v>1000100</v>
      </c>
      <c r="F14" s="35">
        <v>245000</v>
      </c>
      <c r="G14" s="35">
        <v>0</v>
      </c>
      <c r="H14" s="35">
        <f t="shared" si="0"/>
        <v>1245100</v>
      </c>
    </row>
    <row r="15" spans="1:8" s="257" customFormat="1" ht="21.75" customHeight="1">
      <c r="A15" s="32"/>
      <c r="B15" s="32"/>
      <c r="C15" s="32" t="s">
        <v>220</v>
      </c>
      <c r="D15" s="256" t="s">
        <v>221</v>
      </c>
      <c r="E15" s="35">
        <v>555500</v>
      </c>
      <c r="F15" s="35">
        <v>21000</v>
      </c>
      <c r="G15" s="35">
        <v>0</v>
      </c>
      <c r="H15" s="35">
        <f t="shared" si="0"/>
        <v>576500</v>
      </c>
    </row>
    <row r="16" spans="1:8" s="257" customFormat="1" ht="22.5" customHeight="1">
      <c r="A16" s="32"/>
      <c r="B16" s="32"/>
      <c r="C16" s="32" t="s">
        <v>222</v>
      </c>
      <c r="D16" s="256" t="s">
        <v>223</v>
      </c>
      <c r="E16" s="35">
        <v>108000</v>
      </c>
      <c r="F16" s="35">
        <v>80000</v>
      </c>
      <c r="G16" s="35">
        <v>0</v>
      </c>
      <c r="H16" s="35">
        <f t="shared" si="0"/>
        <v>188000</v>
      </c>
    </row>
    <row r="17" spans="1:8" s="255" customFormat="1" ht="23.25" customHeight="1">
      <c r="A17" s="26"/>
      <c r="B17" s="26" t="s">
        <v>25</v>
      </c>
      <c r="C17" s="38"/>
      <c r="D17" s="39" t="s">
        <v>26</v>
      </c>
      <c r="E17" s="29">
        <v>0</v>
      </c>
      <c r="F17" s="29">
        <f>F18</f>
        <v>600000</v>
      </c>
      <c r="G17" s="29">
        <f>G18</f>
        <v>0</v>
      </c>
      <c r="H17" s="29">
        <f t="shared" si="0"/>
        <v>600000</v>
      </c>
    </row>
    <row r="18" spans="1:8" s="257" customFormat="1" ht="21.75" customHeight="1">
      <c r="A18" s="32"/>
      <c r="B18" s="32"/>
      <c r="C18" s="43" t="s">
        <v>225</v>
      </c>
      <c r="D18" s="44" t="s">
        <v>226</v>
      </c>
      <c r="E18" s="35">
        <v>0</v>
      </c>
      <c r="F18" s="35">
        <v>600000</v>
      </c>
      <c r="G18" s="35">
        <v>0</v>
      </c>
      <c r="H18" s="35">
        <f t="shared" si="0"/>
        <v>600000</v>
      </c>
    </row>
    <row r="19" spans="1:8" s="255" customFormat="1" ht="21.75" customHeight="1">
      <c r="A19" s="26"/>
      <c r="B19" s="26" t="s">
        <v>29</v>
      </c>
      <c r="C19" s="26"/>
      <c r="D19" s="258" t="s">
        <v>30</v>
      </c>
      <c r="E19" s="29">
        <v>615862</v>
      </c>
      <c r="F19" s="29">
        <f>F20</f>
        <v>35000</v>
      </c>
      <c r="G19" s="29">
        <f>G20</f>
        <v>0</v>
      </c>
      <c r="H19" s="29">
        <f t="shared" si="0"/>
        <v>650862</v>
      </c>
    </row>
    <row r="20" spans="1:8" s="257" customFormat="1" ht="21.75" customHeight="1">
      <c r="A20" s="32"/>
      <c r="B20" s="32"/>
      <c r="C20" s="43" t="s">
        <v>220</v>
      </c>
      <c r="D20" s="44" t="s">
        <v>221</v>
      </c>
      <c r="E20" s="35">
        <v>267540</v>
      </c>
      <c r="F20" s="35">
        <v>35000</v>
      </c>
      <c r="G20" s="35">
        <v>0</v>
      </c>
      <c r="H20" s="35">
        <f t="shared" si="0"/>
        <v>302540</v>
      </c>
    </row>
    <row r="21" spans="1:8" s="51" customFormat="1" ht="20.25" customHeight="1">
      <c r="A21" s="46" t="s">
        <v>298</v>
      </c>
      <c r="B21" s="46"/>
      <c r="C21" s="46"/>
      <c r="D21" s="47" t="s">
        <v>299</v>
      </c>
      <c r="E21" s="48">
        <v>127111982</v>
      </c>
      <c r="F21" s="48">
        <f>F24+F32+F22</f>
        <v>1466995</v>
      </c>
      <c r="G21" s="48">
        <f>G24+G32+G22</f>
        <v>44625</v>
      </c>
      <c r="H21" s="48">
        <f t="shared" si="0"/>
        <v>128534352</v>
      </c>
    </row>
    <row r="22" spans="1:8" s="31" customFormat="1" ht="20.25" customHeight="1">
      <c r="A22" s="26"/>
      <c r="B22" s="26" t="s">
        <v>40</v>
      </c>
      <c r="C22" s="26"/>
      <c r="D22" s="27" t="s">
        <v>41</v>
      </c>
      <c r="E22" s="28">
        <v>41312750</v>
      </c>
      <c r="F22" s="28">
        <f>F23</f>
        <v>1387570</v>
      </c>
      <c r="G22" s="28">
        <f>G23</f>
        <v>0</v>
      </c>
      <c r="H22" s="28">
        <f t="shared" si="0"/>
        <v>42700320</v>
      </c>
    </row>
    <row r="23" spans="1:8" s="37" customFormat="1" ht="20.25" customHeight="1">
      <c r="A23" s="32"/>
      <c r="B23" s="32"/>
      <c r="C23" s="32" t="s">
        <v>225</v>
      </c>
      <c r="D23" s="33" t="s">
        <v>226</v>
      </c>
      <c r="E23" s="34">
        <v>7000000</v>
      </c>
      <c r="F23" s="34">
        <v>1387570</v>
      </c>
      <c r="G23" s="34">
        <v>0</v>
      </c>
      <c r="H23" s="34">
        <f t="shared" si="0"/>
        <v>8387570</v>
      </c>
    </row>
    <row r="24" spans="1:8" s="42" customFormat="1" ht="19.5" customHeight="1">
      <c r="A24" s="38"/>
      <c r="B24" s="38" t="s">
        <v>300</v>
      </c>
      <c r="C24" s="38"/>
      <c r="D24" s="39" t="s">
        <v>48</v>
      </c>
      <c r="E24" s="40">
        <v>58779232</v>
      </c>
      <c r="F24" s="40">
        <f>SUM(F25:F31)</f>
        <v>44625</v>
      </c>
      <c r="G24" s="40">
        <f>SUM(G25:G31)</f>
        <v>44625</v>
      </c>
      <c r="H24" s="28">
        <f t="shared" si="0"/>
        <v>58779232</v>
      </c>
    </row>
    <row r="25" spans="1:8" ht="32.25" customHeight="1">
      <c r="A25" s="43"/>
      <c r="B25" s="43"/>
      <c r="C25" s="43" t="s">
        <v>301</v>
      </c>
      <c r="D25" s="44" t="s">
        <v>302</v>
      </c>
      <c r="E25" s="45">
        <v>68000</v>
      </c>
      <c r="F25" s="45">
        <v>0</v>
      </c>
      <c r="G25" s="45">
        <v>2049</v>
      </c>
      <c r="H25" s="34">
        <f t="shared" si="0"/>
        <v>65951</v>
      </c>
    </row>
    <row r="26" spans="1:8" ht="18.75" customHeight="1">
      <c r="A26" s="43"/>
      <c r="B26" s="43"/>
      <c r="C26" s="43" t="s">
        <v>303</v>
      </c>
      <c r="D26" s="44" t="s">
        <v>304</v>
      </c>
      <c r="E26" s="45">
        <v>412986</v>
      </c>
      <c r="F26" s="45">
        <v>0</v>
      </c>
      <c r="G26" s="45">
        <v>17243</v>
      </c>
      <c r="H26" s="34">
        <f t="shared" si="0"/>
        <v>395743</v>
      </c>
    </row>
    <row r="27" spans="1:8" ht="18.75" customHeight="1">
      <c r="A27" s="43"/>
      <c r="B27" s="43"/>
      <c r="C27" s="43" t="s">
        <v>305</v>
      </c>
      <c r="D27" s="44" t="s">
        <v>306</v>
      </c>
      <c r="E27" s="45">
        <v>2625000</v>
      </c>
      <c r="F27" s="45">
        <v>0</v>
      </c>
      <c r="G27" s="45">
        <v>133</v>
      </c>
      <c r="H27" s="34">
        <f t="shared" si="0"/>
        <v>2624867</v>
      </c>
    </row>
    <row r="28" spans="1:8" ht="18.75" customHeight="1">
      <c r="A28" s="43"/>
      <c r="B28" s="43"/>
      <c r="C28" s="43" t="s">
        <v>220</v>
      </c>
      <c r="D28" s="44" t="s">
        <v>221</v>
      </c>
      <c r="E28" s="45">
        <v>7692000</v>
      </c>
      <c r="F28" s="45">
        <v>42443</v>
      </c>
      <c r="G28" s="45">
        <v>0</v>
      </c>
      <c r="H28" s="34">
        <f t="shared" si="0"/>
        <v>7734443</v>
      </c>
    </row>
    <row r="29" spans="1:8" ht="18.75" customHeight="1">
      <c r="A29" s="43"/>
      <c r="B29" s="43"/>
      <c r="C29" s="43" t="s">
        <v>307</v>
      </c>
      <c r="D29" s="44" t="s">
        <v>308</v>
      </c>
      <c r="E29" s="45">
        <v>40000</v>
      </c>
      <c r="F29" s="45">
        <v>0</v>
      </c>
      <c r="G29" s="45">
        <v>25200</v>
      </c>
      <c r="H29" s="34">
        <f t="shared" si="0"/>
        <v>14800</v>
      </c>
    </row>
    <row r="30" spans="1:8" ht="18.75" customHeight="1">
      <c r="A30" s="43"/>
      <c r="B30" s="43"/>
      <c r="C30" s="43" t="s">
        <v>222</v>
      </c>
      <c r="D30" s="44" t="s">
        <v>223</v>
      </c>
      <c r="E30" s="45">
        <v>42000</v>
      </c>
      <c r="F30" s="45">
        <v>1282</v>
      </c>
      <c r="G30" s="45">
        <v>0</v>
      </c>
      <c r="H30" s="34">
        <f t="shared" si="0"/>
        <v>43282</v>
      </c>
    </row>
    <row r="31" spans="1:8" ht="36" customHeight="1">
      <c r="A31" s="43"/>
      <c r="B31" s="43"/>
      <c r="C31" s="43" t="s">
        <v>309</v>
      </c>
      <c r="D31" s="44" t="s">
        <v>310</v>
      </c>
      <c r="E31" s="45">
        <v>300</v>
      </c>
      <c r="F31" s="45">
        <v>900</v>
      </c>
      <c r="G31" s="45">
        <v>0</v>
      </c>
      <c r="H31" s="34">
        <f t="shared" si="0"/>
        <v>1200</v>
      </c>
    </row>
    <row r="32" spans="1:8" s="42" customFormat="1" ht="25.5" customHeight="1">
      <c r="A32" s="38"/>
      <c r="B32" s="38" t="s">
        <v>311</v>
      </c>
      <c r="C32" s="38"/>
      <c r="D32" s="39" t="s">
        <v>312</v>
      </c>
      <c r="E32" s="40">
        <v>2520000</v>
      </c>
      <c r="F32" s="40">
        <f>F33</f>
        <v>34800</v>
      </c>
      <c r="G32" s="40">
        <f>G33</f>
        <v>0</v>
      </c>
      <c r="H32" s="28">
        <f t="shared" si="0"/>
        <v>2554800</v>
      </c>
    </row>
    <row r="33" spans="1:8" ht="38.25">
      <c r="A33" s="43"/>
      <c r="B33" s="43"/>
      <c r="C33" s="43" t="s">
        <v>313</v>
      </c>
      <c r="D33" s="44" t="s">
        <v>314</v>
      </c>
      <c r="E33" s="45">
        <v>2520000</v>
      </c>
      <c r="F33" s="45">
        <v>34800</v>
      </c>
      <c r="G33" s="45">
        <v>0</v>
      </c>
      <c r="H33" s="34">
        <f t="shared" si="0"/>
        <v>2554800</v>
      </c>
    </row>
    <row r="34" spans="1:8" s="51" customFormat="1" ht="20.25" customHeight="1">
      <c r="A34" s="46" t="s">
        <v>315</v>
      </c>
      <c r="B34" s="46"/>
      <c r="C34" s="46"/>
      <c r="D34" s="47" t="s">
        <v>316</v>
      </c>
      <c r="E34" s="48">
        <v>1352551</v>
      </c>
      <c r="F34" s="48">
        <f aca="true" t="shared" si="1" ref="F34:G37">F35</f>
        <v>0</v>
      </c>
      <c r="G34" s="48">
        <f t="shared" si="1"/>
        <v>453306</v>
      </c>
      <c r="H34" s="48">
        <f t="shared" si="0"/>
        <v>899245</v>
      </c>
    </row>
    <row r="35" spans="1:8" s="42" customFormat="1" ht="20.25" customHeight="1">
      <c r="A35" s="38"/>
      <c r="B35" s="38" t="s">
        <v>317</v>
      </c>
      <c r="C35" s="38"/>
      <c r="D35" s="39" t="s">
        <v>318</v>
      </c>
      <c r="E35" s="40">
        <v>1352551</v>
      </c>
      <c r="F35" s="40">
        <f t="shared" si="1"/>
        <v>0</v>
      </c>
      <c r="G35" s="40">
        <f t="shared" si="1"/>
        <v>453306</v>
      </c>
      <c r="H35" s="28">
        <f t="shared" si="0"/>
        <v>899245</v>
      </c>
    </row>
    <row r="36" spans="1:8" ht="20.25" customHeight="1">
      <c r="A36" s="43"/>
      <c r="B36" s="43"/>
      <c r="C36" s="43" t="s">
        <v>319</v>
      </c>
      <c r="D36" s="44" t="s">
        <v>320</v>
      </c>
      <c r="E36" s="45">
        <v>1057106</v>
      </c>
      <c r="F36" s="45">
        <f t="shared" si="1"/>
        <v>0</v>
      </c>
      <c r="G36" s="45">
        <f t="shared" si="1"/>
        <v>453306</v>
      </c>
      <c r="H36" s="34">
        <f t="shared" si="0"/>
        <v>603800</v>
      </c>
    </row>
    <row r="37" spans="1:8" ht="20.25" customHeight="1">
      <c r="A37" s="43"/>
      <c r="B37" s="43"/>
      <c r="C37" s="43"/>
      <c r="D37" s="44" t="s">
        <v>321</v>
      </c>
      <c r="E37" s="45">
        <v>889101</v>
      </c>
      <c r="F37" s="45">
        <f t="shared" si="1"/>
        <v>0</v>
      </c>
      <c r="G37" s="45">
        <f t="shared" si="1"/>
        <v>453306</v>
      </c>
      <c r="H37" s="34">
        <f t="shared" si="0"/>
        <v>435795</v>
      </c>
    </row>
    <row r="38" spans="1:8" s="165" customFormat="1" ht="25.5" customHeight="1">
      <c r="A38" s="259"/>
      <c r="B38" s="259"/>
      <c r="C38" s="259"/>
      <c r="D38" s="260" t="s">
        <v>322</v>
      </c>
      <c r="E38" s="261">
        <v>453306</v>
      </c>
      <c r="F38" s="261">
        <v>0</v>
      </c>
      <c r="G38" s="261">
        <v>453306</v>
      </c>
      <c r="H38" s="262">
        <f t="shared" si="0"/>
        <v>0</v>
      </c>
    </row>
    <row r="39" spans="1:8" s="51" customFormat="1" ht="23.25" customHeight="1">
      <c r="A39" s="46" t="s">
        <v>80</v>
      </c>
      <c r="B39" s="46"/>
      <c r="C39" s="46"/>
      <c r="D39" s="47" t="s">
        <v>255</v>
      </c>
      <c r="E39" s="48">
        <v>38108376</v>
      </c>
      <c r="F39" s="48">
        <f>F40+F52+F62+F73+F76+F87+F96+F107+F127+F133+F118</f>
        <v>4196652</v>
      </c>
      <c r="G39" s="48">
        <f>G40+G52+G62+G73+G76+G87+G96+G107+G127+G133+G118</f>
        <v>32444</v>
      </c>
      <c r="H39" s="48">
        <f t="shared" si="0"/>
        <v>42272584</v>
      </c>
    </row>
    <row r="40" spans="1:8" s="31" customFormat="1" ht="19.5" customHeight="1">
      <c r="A40" s="26"/>
      <c r="B40" s="26" t="s">
        <v>82</v>
      </c>
      <c r="C40" s="26"/>
      <c r="D40" s="27" t="s">
        <v>83</v>
      </c>
      <c r="E40" s="28">
        <v>5384341</v>
      </c>
      <c r="F40" s="28">
        <f>SUM(F41:F51)</f>
        <v>1509784</v>
      </c>
      <c r="G40" s="28">
        <f>SUM(G41:G51)</f>
        <v>0</v>
      </c>
      <c r="H40" s="28">
        <f t="shared" si="0"/>
        <v>6894125</v>
      </c>
    </row>
    <row r="41" spans="1:8" s="37" customFormat="1" ht="31.5" customHeight="1">
      <c r="A41" s="32"/>
      <c r="B41" s="32"/>
      <c r="C41" s="32" t="s">
        <v>301</v>
      </c>
      <c r="D41" s="33" t="s">
        <v>302</v>
      </c>
      <c r="E41" s="34">
        <v>12293</v>
      </c>
      <c r="F41" s="34">
        <v>4209</v>
      </c>
      <c r="G41" s="34">
        <v>0</v>
      </c>
      <c r="H41" s="34">
        <f t="shared" si="0"/>
        <v>16502</v>
      </c>
    </row>
    <row r="42" spans="1:8" s="37" customFormat="1" ht="18" customHeight="1">
      <c r="A42" s="32"/>
      <c r="B42" s="32"/>
      <c r="C42" s="32" t="s">
        <v>323</v>
      </c>
      <c r="D42" s="33" t="s">
        <v>324</v>
      </c>
      <c r="E42" s="34">
        <v>3608495</v>
      </c>
      <c r="F42" s="34">
        <v>1150080</v>
      </c>
      <c r="G42" s="34">
        <v>0</v>
      </c>
      <c r="H42" s="34">
        <f t="shared" si="0"/>
        <v>4758575</v>
      </c>
    </row>
    <row r="43" spans="1:8" s="37" customFormat="1" ht="18" customHeight="1">
      <c r="A43" s="32"/>
      <c r="B43" s="32"/>
      <c r="C43" s="32" t="s">
        <v>325</v>
      </c>
      <c r="D43" s="33" t="s">
        <v>326</v>
      </c>
      <c r="E43" s="34">
        <v>655132</v>
      </c>
      <c r="F43" s="34">
        <v>211956</v>
      </c>
      <c r="G43" s="34">
        <v>0</v>
      </c>
      <c r="H43" s="34">
        <f t="shared" si="0"/>
        <v>867088</v>
      </c>
    </row>
    <row r="44" spans="1:8" s="37" customFormat="1" ht="18" customHeight="1">
      <c r="A44" s="32"/>
      <c r="B44" s="32"/>
      <c r="C44" s="32" t="s">
        <v>327</v>
      </c>
      <c r="D44" s="33" t="s">
        <v>328</v>
      </c>
      <c r="E44" s="34">
        <v>92079</v>
      </c>
      <c r="F44" s="34">
        <v>30837</v>
      </c>
      <c r="G44" s="34">
        <v>0</v>
      </c>
      <c r="H44" s="34">
        <f t="shared" si="0"/>
        <v>122916</v>
      </c>
    </row>
    <row r="45" spans="1:8" s="37" customFormat="1" ht="18" customHeight="1">
      <c r="A45" s="32"/>
      <c r="B45" s="32"/>
      <c r="C45" s="32" t="s">
        <v>305</v>
      </c>
      <c r="D45" s="33" t="s">
        <v>306</v>
      </c>
      <c r="E45" s="34">
        <v>67664</v>
      </c>
      <c r="F45" s="34">
        <v>15646</v>
      </c>
      <c r="G45" s="34">
        <v>0</v>
      </c>
      <c r="H45" s="34">
        <f t="shared" si="0"/>
        <v>83310</v>
      </c>
    </row>
    <row r="46" spans="1:8" s="37" customFormat="1" ht="33" customHeight="1">
      <c r="A46" s="32"/>
      <c r="B46" s="32"/>
      <c r="C46" s="43" t="s">
        <v>329</v>
      </c>
      <c r="D46" s="44" t="s">
        <v>330</v>
      </c>
      <c r="E46" s="34">
        <v>10894</v>
      </c>
      <c r="F46" s="34">
        <v>2285</v>
      </c>
      <c r="G46" s="34">
        <v>0</v>
      </c>
      <c r="H46" s="34">
        <f t="shared" si="0"/>
        <v>13179</v>
      </c>
    </row>
    <row r="47" spans="1:8" s="37" customFormat="1" ht="18.75" customHeight="1">
      <c r="A47" s="32"/>
      <c r="B47" s="32"/>
      <c r="C47" s="43" t="s">
        <v>216</v>
      </c>
      <c r="D47" s="44" t="s">
        <v>217</v>
      </c>
      <c r="E47" s="34">
        <v>225877</v>
      </c>
      <c r="F47" s="34">
        <v>70500</v>
      </c>
      <c r="G47" s="34">
        <v>0</v>
      </c>
      <c r="H47" s="34">
        <f t="shared" si="0"/>
        <v>296377</v>
      </c>
    </row>
    <row r="48" spans="1:8" s="37" customFormat="1" ht="18.75" customHeight="1">
      <c r="A48" s="32"/>
      <c r="B48" s="32"/>
      <c r="C48" s="32" t="s">
        <v>218</v>
      </c>
      <c r="D48" s="33" t="s">
        <v>219</v>
      </c>
      <c r="E48" s="34">
        <v>10895</v>
      </c>
      <c r="F48" s="34">
        <v>6230</v>
      </c>
      <c r="G48" s="34">
        <v>0</v>
      </c>
      <c r="H48" s="34">
        <f t="shared" si="0"/>
        <v>17125</v>
      </c>
    </row>
    <row r="49" spans="1:8" s="37" customFormat="1" ht="18.75" customHeight="1">
      <c r="A49" s="32"/>
      <c r="B49" s="32"/>
      <c r="C49" s="32" t="s">
        <v>331</v>
      </c>
      <c r="D49" s="33" t="s">
        <v>332</v>
      </c>
      <c r="E49" s="34">
        <v>2922</v>
      </c>
      <c r="F49" s="34">
        <v>1118</v>
      </c>
      <c r="G49" s="34">
        <v>0</v>
      </c>
      <c r="H49" s="34">
        <f t="shared" si="0"/>
        <v>4040</v>
      </c>
    </row>
    <row r="50" spans="1:8" s="37" customFormat="1" ht="18.75" customHeight="1">
      <c r="A50" s="32"/>
      <c r="B50" s="32"/>
      <c r="C50" s="43" t="s">
        <v>220</v>
      </c>
      <c r="D50" s="44" t="s">
        <v>221</v>
      </c>
      <c r="E50" s="34">
        <v>52201</v>
      </c>
      <c r="F50" s="34">
        <v>14902</v>
      </c>
      <c r="G50" s="34">
        <v>0</v>
      </c>
      <c r="H50" s="34">
        <f t="shared" si="0"/>
        <v>67103</v>
      </c>
    </row>
    <row r="51" spans="1:8" s="37" customFormat="1" ht="18.75" customHeight="1">
      <c r="A51" s="32"/>
      <c r="B51" s="32"/>
      <c r="C51" s="32" t="s">
        <v>333</v>
      </c>
      <c r="D51" s="33" t="s">
        <v>334</v>
      </c>
      <c r="E51" s="34">
        <v>5785</v>
      </c>
      <c r="F51" s="34">
        <v>2021</v>
      </c>
      <c r="G51" s="34">
        <v>0</v>
      </c>
      <c r="H51" s="34">
        <f t="shared" si="0"/>
        <v>7806</v>
      </c>
    </row>
    <row r="52" spans="1:8" s="31" customFormat="1" ht="18.75" customHeight="1">
      <c r="A52" s="26"/>
      <c r="B52" s="26" t="s">
        <v>335</v>
      </c>
      <c r="C52" s="26"/>
      <c r="D52" s="27" t="s">
        <v>336</v>
      </c>
      <c r="E52" s="28">
        <v>297171</v>
      </c>
      <c r="F52" s="28">
        <f>SUM(F53:F61)</f>
        <v>99690</v>
      </c>
      <c r="G52" s="28">
        <f>SUM(G53:G61)</f>
        <v>0</v>
      </c>
      <c r="H52" s="28">
        <f t="shared" si="0"/>
        <v>396861</v>
      </c>
    </row>
    <row r="53" spans="1:8" s="37" customFormat="1" ht="32.25" customHeight="1">
      <c r="A53" s="32"/>
      <c r="B53" s="32"/>
      <c r="C53" s="32" t="s">
        <v>301</v>
      </c>
      <c r="D53" s="33" t="s">
        <v>302</v>
      </c>
      <c r="E53" s="34">
        <v>1083</v>
      </c>
      <c r="F53" s="34">
        <v>421</v>
      </c>
      <c r="G53" s="34">
        <v>0</v>
      </c>
      <c r="H53" s="34">
        <f t="shared" si="0"/>
        <v>1504</v>
      </c>
    </row>
    <row r="54" spans="1:8" s="37" customFormat="1" ht="18.75" customHeight="1">
      <c r="A54" s="32"/>
      <c r="B54" s="32"/>
      <c r="C54" s="32" t="s">
        <v>323</v>
      </c>
      <c r="D54" s="33" t="s">
        <v>324</v>
      </c>
      <c r="E54" s="34">
        <v>207430</v>
      </c>
      <c r="F54" s="34">
        <v>80506</v>
      </c>
      <c r="G54" s="34">
        <v>0</v>
      </c>
      <c r="H54" s="34">
        <f t="shared" si="0"/>
        <v>287936</v>
      </c>
    </row>
    <row r="55" spans="1:8" s="37" customFormat="1" ht="18.75" customHeight="1">
      <c r="A55" s="32"/>
      <c r="B55" s="32"/>
      <c r="C55" s="32" t="s">
        <v>325</v>
      </c>
      <c r="D55" s="33" t="s">
        <v>326</v>
      </c>
      <c r="E55" s="34">
        <v>40003</v>
      </c>
      <c r="F55" s="34">
        <v>15526</v>
      </c>
      <c r="G55" s="34">
        <v>0</v>
      </c>
      <c r="H55" s="34">
        <f t="shared" si="0"/>
        <v>55529</v>
      </c>
    </row>
    <row r="56" spans="1:8" s="37" customFormat="1" ht="18.75" customHeight="1">
      <c r="A56" s="32"/>
      <c r="B56" s="32"/>
      <c r="C56" s="32" t="s">
        <v>327</v>
      </c>
      <c r="D56" s="33" t="s">
        <v>328</v>
      </c>
      <c r="E56" s="34">
        <v>5523</v>
      </c>
      <c r="F56" s="34">
        <v>2144</v>
      </c>
      <c r="G56" s="34">
        <v>0</v>
      </c>
      <c r="H56" s="34">
        <f t="shared" si="0"/>
        <v>7667</v>
      </c>
    </row>
    <row r="57" spans="1:8" s="37" customFormat="1" ht="18.75" customHeight="1">
      <c r="A57" s="32"/>
      <c r="B57" s="32"/>
      <c r="C57" s="32" t="s">
        <v>305</v>
      </c>
      <c r="D57" s="33" t="s">
        <v>306</v>
      </c>
      <c r="E57" s="34">
        <v>841</v>
      </c>
      <c r="F57" s="34">
        <v>326</v>
      </c>
      <c r="G57" s="34">
        <v>0</v>
      </c>
      <c r="H57" s="34">
        <f t="shared" si="0"/>
        <v>1167</v>
      </c>
    </row>
    <row r="58" spans="1:8" s="37" customFormat="1" ht="33" customHeight="1">
      <c r="A58" s="32"/>
      <c r="B58" s="32"/>
      <c r="C58" s="43" t="s">
        <v>329</v>
      </c>
      <c r="D58" s="44" t="s">
        <v>330</v>
      </c>
      <c r="E58" s="34">
        <v>144</v>
      </c>
      <c r="F58" s="34">
        <v>56</v>
      </c>
      <c r="G58" s="34">
        <v>0</v>
      </c>
      <c r="H58" s="34">
        <f t="shared" si="0"/>
        <v>200</v>
      </c>
    </row>
    <row r="59" spans="1:8" s="37" customFormat="1" ht="18.75" customHeight="1">
      <c r="A59" s="32"/>
      <c r="B59" s="32"/>
      <c r="C59" s="32" t="s">
        <v>331</v>
      </c>
      <c r="D59" s="33" t="s">
        <v>332</v>
      </c>
      <c r="E59" s="34">
        <v>260</v>
      </c>
      <c r="F59" s="34">
        <v>100</v>
      </c>
      <c r="G59" s="34">
        <v>0</v>
      </c>
      <c r="H59" s="34">
        <f t="shared" si="0"/>
        <v>360</v>
      </c>
    </row>
    <row r="60" spans="1:8" s="37" customFormat="1" ht="18.75" customHeight="1">
      <c r="A60" s="32"/>
      <c r="B60" s="32"/>
      <c r="C60" s="43" t="s">
        <v>220</v>
      </c>
      <c r="D60" s="44" t="s">
        <v>221</v>
      </c>
      <c r="E60" s="34">
        <v>1430</v>
      </c>
      <c r="F60" s="34">
        <v>555</v>
      </c>
      <c r="G60" s="34">
        <v>0</v>
      </c>
      <c r="H60" s="34">
        <f t="shared" si="0"/>
        <v>1985</v>
      </c>
    </row>
    <row r="61" spans="1:8" s="37" customFormat="1" ht="18.75" customHeight="1">
      <c r="A61" s="32"/>
      <c r="B61" s="32"/>
      <c r="C61" s="32" t="s">
        <v>333</v>
      </c>
      <c r="D61" s="33" t="s">
        <v>334</v>
      </c>
      <c r="E61" s="34">
        <v>144</v>
      </c>
      <c r="F61" s="34">
        <v>56</v>
      </c>
      <c r="G61" s="34">
        <v>0</v>
      </c>
      <c r="H61" s="34">
        <f t="shared" si="0"/>
        <v>200</v>
      </c>
    </row>
    <row r="62" spans="1:8" s="31" customFormat="1" ht="18.75" customHeight="1">
      <c r="A62" s="26"/>
      <c r="B62" s="26" t="s">
        <v>84</v>
      </c>
      <c r="C62" s="26"/>
      <c r="D62" s="27" t="s">
        <v>85</v>
      </c>
      <c r="E62" s="28">
        <v>2712304</v>
      </c>
      <c r="F62" s="28">
        <f>SUM(F63:F72)</f>
        <v>807346</v>
      </c>
      <c r="G62" s="28">
        <f>SUM(G63:G72)</f>
        <v>0</v>
      </c>
      <c r="H62" s="28">
        <f t="shared" si="0"/>
        <v>3519650</v>
      </c>
    </row>
    <row r="63" spans="1:8" s="37" customFormat="1" ht="32.25" customHeight="1">
      <c r="A63" s="32"/>
      <c r="B63" s="32"/>
      <c r="C63" s="32" t="s">
        <v>301</v>
      </c>
      <c r="D63" s="33" t="s">
        <v>302</v>
      </c>
      <c r="E63" s="34">
        <v>3150</v>
      </c>
      <c r="F63" s="34">
        <v>782</v>
      </c>
      <c r="G63" s="34">
        <v>0</v>
      </c>
      <c r="H63" s="34">
        <f t="shared" si="0"/>
        <v>3932</v>
      </c>
    </row>
    <row r="64" spans="1:8" s="37" customFormat="1" ht="18.75" customHeight="1">
      <c r="A64" s="32"/>
      <c r="B64" s="32"/>
      <c r="C64" s="32" t="s">
        <v>323</v>
      </c>
      <c r="D64" s="33" t="s">
        <v>324</v>
      </c>
      <c r="E64" s="34">
        <v>1876662</v>
      </c>
      <c r="F64" s="34">
        <v>628180</v>
      </c>
      <c r="G64" s="34">
        <v>0</v>
      </c>
      <c r="H64" s="34">
        <f t="shared" si="0"/>
        <v>2504842</v>
      </c>
    </row>
    <row r="65" spans="1:8" s="37" customFormat="1" ht="18.75" customHeight="1">
      <c r="A65" s="32"/>
      <c r="B65" s="32"/>
      <c r="C65" s="32" t="s">
        <v>325</v>
      </c>
      <c r="D65" s="33" t="s">
        <v>326</v>
      </c>
      <c r="E65" s="34">
        <v>361248</v>
      </c>
      <c r="F65" s="34">
        <v>127662</v>
      </c>
      <c r="G65" s="34">
        <v>0</v>
      </c>
      <c r="H65" s="34">
        <f t="shared" si="0"/>
        <v>488910</v>
      </c>
    </row>
    <row r="66" spans="1:8" s="37" customFormat="1" ht="18.75" customHeight="1">
      <c r="A66" s="32"/>
      <c r="B66" s="32"/>
      <c r="C66" s="32" t="s">
        <v>327</v>
      </c>
      <c r="D66" s="33" t="s">
        <v>328</v>
      </c>
      <c r="E66" s="34">
        <v>49527</v>
      </c>
      <c r="F66" s="34">
        <v>17445</v>
      </c>
      <c r="G66" s="34">
        <v>0</v>
      </c>
      <c r="H66" s="34">
        <f t="shared" si="0"/>
        <v>66972</v>
      </c>
    </row>
    <row r="67" spans="1:8" s="37" customFormat="1" ht="18.75" customHeight="1">
      <c r="A67" s="32"/>
      <c r="B67" s="32"/>
      <c r="C67" s="32" t="s">
        <v>305</v>
      </c>
      <c r="D67" s="33" t="s">
        <v>306</v>
      </c>
      <c r="E67" s="34">
        <v>11251</v>
      </c>
      <c r="F67" s="34">
        <v>5123</v>
      </c>
      <c r="G67" s="34">
        <v>0</v>
      </c>
      <c r="H67" s="34">
        <f t="shared" si="0"/>
        <v>16374</v>
      </c>
    </row>
    <row r="68" spans="1:8" s="37" customFormat="1" ht="33" customHeight="1">
      <c r="A68" s="32"/>
      <c r="B68" s="32"/>
      <c r="C68" s="43" t="s">
        <v>329</v>
      </c>
      <c r="D68" s="44" t="s">
        <v>330</v>
      </c>
      <c r="E68" s="34">
        <v>1330</v>
      </c>
      <c r="F68" s="34">
        <v>712</v>
      </c>
      <c r="G68" s="34">
        <v>0</v>
      </c>
      <c r="H68" s="34">
        <f t="shared" si="0"/>
        <v>2042</v>
      </c>
    </row>
    <row r="69" spans="1:8" s="37" customFormat="1" ht="18.75" customHeight="1">
      <c r="A69" s="32"/>
      <c r="B69" s="32"/>
      <c r="C69" s="43" t="s">
        <v>216</v>
      </c>
      <c r="D69" s="44" t="s">
        <v>217</v>
      </c>
      <c r="E69" s="34">
        <v>47912</v>
      </c>
      <c r="F69" s="34">
        <v>19443</v>
      </c>
      <c r="G69" s="34">
        <v>0</v>
      </c>
      <c r="H69" s="34">
        <f t="shared" si="0"/>
        <v>67355</v>
      </c>
    </row>
    <row r="70" spans="1:8" s="37" customFormat="1" ht="18.75" customHeight="1">
      <c r="A70" s="32"/>
      <c r="B70" s="32"/>
      <c r="C70" s="32" t="s">
        <v>331</v>
      </c>
      <c r="D70" s="33" t="s">
        <v>332</v>
      </c>
      <c r="E70" s="34">
        <v>613</v>
      </c>
      <c r="F70" s="34">
        <v>224</v>
      </c>
      <c r="G70" s="34">
        <v>0</v>
      </c>
      <c r="H70" s="34">
        <f t="shared" si="0"/>
        <v>837</v>
      </c>
    </row>
    <row r="71" spans="1:8" s="37" customFormat="1" ht="18.75" customHeight="1">
      <c r="A71" s="32"/>
      <c r="B71" s="32"/>
      <c r="C71" s="43" t="s">
        <v>220</v>
      </c>
      <c r="D71" s="44" t="s">
        <v>221</v>
      </c>
      <c r="E71" s="34">
        <v>18381</v>
      </c>
      <c r="F71" s="34">
        <v>6959</v>
      </c>
      <c r="G71" s="34">
        <v>0</v>
      </c>
      <c r="H71" s="34">
        <f t="shared" si="0"/>
        <v>25340</v>
      </c>
    </row>
    <row r="72" spans="1:8" s="37" customFormat="1" ht="18.75" customHeight="1">
      <c r="A72" s="32"/>
      <c r="B72" s="32"/>
      <c r="C72" s="32" t="s">
        <v>333</v>
      </c>
      <c r="D72" s="33" t="s">
        <v>334</v>
      </c>
      <c r="E72" s="34">
        <v>1569</v>
      </c>
      <c r="F72" s="34">
        <v>816</v>
      </c>
      <c r="G72" s="34">
        <v>0</v>
      </c>
      <c r="H72" s="34">
        <f t="shared" si="0"/>
        <v>2385</v>
      </c>
    </row>
    <row r="73" spans="1:8" s="31" customFormat="1" ht="18.75" customHeight="1">
      <c r="A73" s="26"/>
      <c r="B73" s="26" t="s">
        <v>337</v>
      </c>
      <c r="C73" s="26"/>
      <c r="D73" s="27" t="s">
        <v>338</v>
      </c>
      <c r="E73" s="28">
        <v>3897</v>
      </c>
      <c r="F73" s="28">
        <f>SUM(F74:F75)</f>
        <v>1124</v>
      </c>
      <c r="G73" s="28">
        <f>SUM(G74:G75)</f>
        <v>0</v>
      </c>
      <c r="H73" s="28">
        <f t="shared" si="0"/>
        <v>5021</v>
      </c>
    </row>
    <row r="74" spans="1:8" s="37" customFormat="1" ht="18.75" customHeight="1">
      <c r="A74" s="32"/>
      <c r="B74" s="32"/>
      <c r="C74" s="32" t="s">
        <v>218</v>
      </c>
      <c r="D74" s="33" t="s">
        <v>219</v>
      </c>
      <c r="E74" s="34">
        <v>776</v>
      </c>
      <c r="F74" s="34">
        <v>224</v>
      </c>
      <c r="G74" s="34">
        <v>0</v>
      </c>
      <c r="H74" s="34">
        <f aca="true" t="shared" si="2" ref="H74:H137">E74+F74-G74</f>
        <v>1000</v>
      </c>
    </row>
    <row r="75" spans="1:8" s="37" customFormat="1" ht="18.75" customHeight="1">
      <c r="A75" s="32"/>
      <c r="B75" s="32"/>
      <c r="C75" s="43" t="s">
        <v>220</v>
      </c>
      <c r="D75" s="44" t="s">
        <v>221</v>
      </c>
      <c r="E75" s="34">
        <v>3121</v>
      </c>
      <c r="F75" s="34">
        <v>900</v>
      </c>
      <c r="G75" s="34">
        <v>0</v>
      </c>
      <c r="H75" s="34">
        <f t="shared" si="2"/>
        <v>4021</v>
      </c>
    </row>
    <row r="76" spans="1:8" s="31" customFormat="1" ht="18.75" customHeight="1">
      <c r="A76" s="26"/>
      <c r="B76" s="26" t="s">
        <v>86</v>
      </c>
      <c r="C76" s="26"/>
      <c r="D76" s="27" t="s">
        <v>87</v>
      </c>
      <c r="E76" s="28">
        <v>501228</v>
      </c>
      <c r="F76" s="28">
        <f>SUM(F77:F86)</f>
        <v>322749</v>
      </c>
      <c r="G76" s="28">
        <f>SUM(G77:G86)</f>
        <v>0</v>
      </c>
      <c r="H76" s="28">
        <f t="shared" si="2"/>
        <v>823977</v>
      </c>
    </row>
    <row r="77" spans="1:8" s="37" customFormat="1" ht="32.25" customHeight="1">
      <c r="A77" s="32"/>
      <c r="B77" s="32"/>
      <c r="C77" s="32" t="s">
        <v>301</v>
      </c>
      <c r="D77" s="33" t="s">
        <v>302</v>
      </c>
      <c r="E77" s="34">
        <v>277</v>
      </c>
      <c r="F77" s="34">
        <v>223</v>
      </c>
      <c r="G77" s="34">
        <v>0</v>
      </c>
      <c r="H77" s="34">
        <f t="shared" si="2"/>
        <v>500</v>
      </c>
    </row>
    <row r="78" spans="1:8" s="37" customFormat="1" ht="18.75" customHeight="1">
      <c r="A78" s="32"/>
      <c r="B78" s="32"/>
      <c r="C78" s="32" t="s">
        <v>323</v>
      </c>
      <c r="D78" s="33" t="s">
        <v>324</v>
      </c>
      <c r="E78" s="34">
        <v>328922</v>
      </c>
      <c r="F78" s="34">
        <v>254074</v>
      </c>
      <c r="G78" s="34">
        <v>0</v>
      </c>
      <c r="H78" s="34">
        <f t="shared" si="2"/>
        <v>582996</v>
      </c>
    </row>
    <row r="79" spans="1:8" s="37" customFormat="1" ht="18.75" customHeight="1">
      <c r="A79" s="32"/>
      <c r="B79" s="32"/>
      <c r="C79" s="32" t="s">
        <v>325</v>
      </c>
      <c r="D79" s="33" t="s">
        <v>326</v>
      </c>
      <c r="E79" s="34">
        <v>56287</v>
      </c>
      <c r="F79" s="34">
        <v>41854</v>
      </c>
      <c r="G79" s="34">
        <v>0</v>
      </c>
      <c r="H79" s="34">
        <f t="shared" si="2"/>
        <v>98141</v>
      </c>
    </row>
    <row r="80" spans="1:8" s="37" customFormat="1" ht="18.75" customHeight="1">
      <c r="A80" s="32"/>
      <c r="B80" s="32"/>
      <c r="C80" s="32" t="s">
        <v>327</v>
      </c>
      <c r="D80" s="33" t="s">
        <v>328</v>
      </c>
      <c r="E80" s="34">
        <v>8367</v>
      </c>
      <c r="F80" s="34">
        <v>5882</v>
      </c>
      <c r="G80" s="34">
        <v>0</v>
      </c>
      <c r="H80" s="34">
        <f t="shared" si="2"/>
        <v>14249</v>
      </c>
    </row>
    <row r="81" spans="1:8" s="37" customFormat="1" ht="18.75" customHeight="1">
      <c r="A81" s="32"/>
      <c r="B81" s="32"/>
      <c r="C81" s="32" t="s">
        <v>305</v>
      </c>
      <c r="D81" s="33" t="s">
        <v>306</v>
      </c>
      <c r="E81" s="34">
        <v>5966</v>
      </c>
      <c r="F81" s="34">
        <v>4234</v>
      </c>
      <c r="G81" s="34">
        <v>0</v>
      </c>
      <c r="H81" s="34">
        <f t="shared" si="2"/>
        <v>10200</v>
      </c>
    </row>
    <row r="82" spans="1:8" s="37" customFormat="1" ht="33" customHeight="1">
      <c r="A82" s="32"/>
      <c r="B82" s="32"/>
      <c r="C82" s="43" t="s">
        <v>329</v>
      </c>
      <c r="D82" s="44" t="s">
        <v>330</v>
      </c>
      <c r="E82" s="34">
        <v>9365</v>
      </c>
      <c r="F82" s="34">
        <v>3635</v>
      </c>
      <c r="G82" s="34">
        <v>0</v>
      </c>
      <c r="H82" s="34">
        <f t="shared" si="2"/>
        <v>13000</v>
      </c>
    </row>
    <row r="83" spans="1:8" s="37" customFormat="1" ht="18.75" customHeight="1">
      <c r="A83" s="32"/>
      <c r="B83" s="32"/>
      <c r="C83" s="43" t="s">
        <v>216</v>
      </c>
      <c r="D83" s="44" t="s">
        <v>217</v>
      </c>
      <c r="E83" s="34">
        <v>12186</v>
      </c>
      <c r="F83" s="34">
        <v>9814</v>
      </c>
      <c r="G83" s="34">
        <v>0</v>
      </c>
      <c r="H83" s="34">
        <f t="shared" si="2"/>
        <v>22000</v>
      </c>
    </row>
    <row r="84" spans="1:8" s="37" customFormat="1" ht="18.75" customHeight="1">
      <c r="A84" s="32"/>
      <c r="B84" s="32"/>
      <c r="C84" s="32" t="s">
        <v>331</v>
      </c>
      <c r="D84" s="33" t="s">
        <v>332</v>
      </c>
      <c r="E84" s="34">
        <v>111</v>
      </c>
      <c r="F84" s="34">
        <v>89</v>
      </c>
      <c r="G84" s="34">
        <v>0</v>
      </c>
      <c r="H84" s="34">
        <f t="shared" si="2"/>
        <v>200</v>
      </c>
    </row>
    <row r="85" spans="1:8" s="37" customFormat="1" ht="18.75" customHeight="1">
      <c r="A85" s="32"/>
      <c r="B85" s="32"/>
      <c r="C85" s="43" t="s">
        <v>220</v>
      </c>
      <c r="D85" s="44" t="s">
        <v>221</v>
      </c>
      <c r="E85" s="34">
        <v>2659</v>
      </c>
      <c r="F85" s="34">
        <v>2141</v>
      </c>
      <c r="G85" s="34">
        <v>0</v>
      </c>
      <c r="H85" s="34">
        <f t="shared" si="2"/>
        <v>4800</v>
      </c>
    </row>
    <row r="86" spans="1:8" s="37" customFormat="1" ht="27.75" customHeight="1">
      <c r="A86" s="32"/>
      <c r="B86" s="32"/>
      <c r="C86" s="32" t="s">
        <v>333</v>
      </c>
      <c r="D86" s="33" t="s">
        <v>334</v>
      </c>
      <c r="E86" s="34">
        <v>997</v>
      </c>
      <c r="F86" s="34">
        <v>803</v>
      </c>
      <c r="G86" s="34">
        <v>0</v>
      </c>
      <c r="H86" s="34">
        <f t="shared" si="2"/>
        <v>1800</v>
      </c>
    </row>
    <row r="87" spans="1:8" s="31" customFormat="1" ht="18.75" customHeight="1">
      <c r="A87" s="26"/>
      <c r="B87" s="26" t="s">
        <v>88</v>
      </c>
      <c r="C87" s="26"/>
      <c r="D87" s="27" t="s">
        <v>89</v>
      </c>
      <c r="E87" s="28">
        <v>6039342</v>
      </c>
      <c r="F87" s="28">
        <f>SUM(F88:F95)</f>
        <v>125642</v>
      </c>
      <c r="G87" s="28">
        <f>SUM(G88:G95)</f>
        <v>0</v>
      </c>
      <c r="H87" s="28">
        <f t="shared" si="2"/>
        <v>6164984</v>
      </c>
    </row>
    <row r="88" spans="1:8" s="37" customFormat="1" ht="18.75" customHeight="1">
      <c r="A88" s="32"/>
      <c r="B88" s="32"/>
      <c r="C88" s="32" t="s">
        <v>323</v>
      </c>
      <c r="D88" s="33" t="s">
        <v>324</v>
      </c>
      <c r="E88" s="34">
        <v>3555405</v>
      </c>
      <c r="F88" s="34">
        <v>99948</v>
      </c>
      <c r="G88" s="34">
        <v>0</v>
      </c>
      <c r="H88" s="34">
        <f t="shared" si="2"/>
        <v>3655353</v>
      </c>
    </row>
    <row r="89" spans="1:8" s="37" customFormat="1" ht="18.75" customHeight="1">
      <c r="A89" s="32"/>
      <c r="B89" s="32"/>
      <c r="C89" s="32" t="s">
        <v>325</v>
      </c>
      <c r="D89" s="33" t="s">
        <v>326</v>
      </c>
      <c r="E89" s="34">
        <v>679040</v>
      </c>
      <c r="F89" s="34">
        <v>19168</v>
      </c>
      <c r="G89" s="34">
        <v>0</v>
      </c>
      <c r="H89" s="34">
        <f t="shared" si="2"/>
        <v>698208</v>
      </c>
    </row>
    <row r="90" spans="1:8" s="37" customFormat="1" ht="18.75" customHeight="1">
      <c r="A90" s="32"/>
      <c r="B90" s="32"/>
      <c r="C90" s="32" t="s">
        <v>327</v>
      </c>
      <c r="D90" s="33" t="s">
        <v>328</v>
      </c>
      <c r="E90" s="34">
        <v>92590</v>
      </c>
      <c r="F90" s="34">
        <v>2666</v>
      </c>
      <c r="G90" s="34">
        <v>0</v>
      </c>
      <c r="H90" s="34">
        <f t="shared" si="2"/>
        <v>95256</v>
      </c>
    </row>
    <row r="91" spans="1:8" s="37" customFormat="1" ht="18.75" customHeight="1">
      <c r="A91" s="32"/>
      <c r="B91" s="32"/>
      <c r="C91" s="32" t="s">
        <v>305</v>
      </c>
      <c r="D91" s="33" t="s">
        <v>306</v>
      </c>
      <c r="E91" s="34">
        <v>93274</v>
      </c>
      <c r="F91" s="34">
        <v>1025</v>
      </c>
      <c r="G91" s="34">
        <v>0</v>
      </c>
      <c r="H91" s="34">
        <f t="shared" si="2"/>
        <v>94299</v>
      </c>
    </row>
    <row r="92" spans="1:8" s="37" customFormat="1" ht="18.75" customHeight="1">
      <c r="A92" s="32"/>
      <c r="B92" s="32"/>
      <c r="C92" s="43" t="s">
        <v>216</v>
      </c>
      <c r="D92" s="44" t="s">
        <v>217</v>
      </c>
      <c r="E92" s="34">
        <v>250374</v>
      </c>
      <c r="F92" s="34">
        <v>1526</v>
      </c>
      <c r="G92" s="34">
        <v>0</v>
      </c>
      <c r="H92" s="34">
        <f t="shared" si="2"/>
        <v>251900</v>
      </c>
    </row>
    <row r="93" spans="1:8" s="37" customFormat="1" ht="18.75" customHeight="1">
      <c r="A93" s="32"/>
      <c r="B93" s="32"/>
      <c r="C93" s="32" t="s">
        <v>331</v>
      </c>
      <c r="D93" s="33" t="s">
        <v>332</v>
      </c>
      <c r="E93" s="34">
        <v>1478</v>
      </c>
      <c r="F93" s="34">
        <v>72</v>
      </c>
      <c r="G93" s="34">
        <v>0</v>
      </c>
      <c r="H93" s="34">
        <f t="shared" si="2"/>
        <v>1550</v>
      </c>
    </row>
    <row r="94" spans="1:8" s="37" customFormat="1" ht="18.75" customHeight="1">
      <c r="A94" s="32"/>
      <c r="B94" s="32"/>
      <c r="C94" s="43" t="s">
        <v>220</v>
      </c>
      <c r="D94" s="44" t="s">
        <v>221</v>
      </c>
      <c r="E94" s="34">
        <v>231691</v>
      </c>
      <c r="F94" s="34">
        <v>1165</v>
      </c>
      <c r="G94" s="34">
        <v>0</v>
      </c>
      <c r="H94" s="34">
        <f t="shared" si="2"/>
        <v>232856</v>
      </c>
    </row>
    <row r="95" spans="1:8" s="37" customFormat="1" ht="18.75" customHeight="1">
      <c r="A95" s="32"/>
      <c r="B95" s="32"/>
      <c r="C95" s="32" t="s">
        <v>333</v>
      </c>
      <c r="D95" s="33" t="s">
        <v>334</v>
      </c>
      <c r="E95" s="34">
        <v>11728</v>
      </c>
      <c r="F95" s="34">
        <v>72</v>
      </c>
      <c r="G95" s="34">
        <v>0</v>
      </c>
      <c r="H95" s="34">
        <f t="shared" si="2"/>
        <v>11800</v>
      </c>
    </row>
    <row r="96" spans="1:8" s="31" customFormat="1" ht="18.75" customHeight="1">
      <c r="A96" s="26"/>
      <c r="B96" s="26" t="s">
        <v>90</v>
      </c>
      <c r="C96" s="26"/>
      <c r="D96" s="27" t="s">
        <v>91</v>
      </c>
      <c r="E96" s="28">
        <v>2308000</v>
      </c>
      <c r="F96" s="28">
        <f>SUM(F97:F106)</f>
        <v>968909</v>
      </c>
      <c r="G96" s="28">
        <f>SUM(G97:G106)</f>
        <v>0</v>
      </c>
      <c r="H96" s="28">
        <f t="shared" si="2"/>
        <v>3276909</v>
      </c>
    </row>
    <row r="97" spans="1:8" s="37" customFormat="1" ht="32.25" customHeight="1">
      <c r="A97" s="32"/>
      <c r="B97" s="32"/>
      <c r="C97" s="32" t="s">
        <v>301</v>
      </c>
      <c r="D97" s="33" t="s">
        <v>302</v>
      </c>
      <c r="E97" s="34">
        <v>1742</v>
      </c>
      <c r="F97" s="34">
        <v>645</v>
      </c>
      <c r="G97" s="34">
        <v>0</v>
      </c>
      <c r="H97" s="34">
        <f t="shared" si="2"/>
        <v>2387</v>
      </c>
    </row>
    <row r="98" spans="1:8" s="37" customFormat="1" ht="18.75" customHeight="1">
      <c r="A98" s="32"/>
      <c r="B98" s="32"/>
      <c r="C98" s="32" t="s">
        <v>323</v>
      </c>
      <c r="D98" s="33" t="s">
        <v>324</v>
      </c>
      <c r="E98" s="34">
        <v>1556502</v>
      </c>
      <c r="F98" s="34">
        <v>775475</v>
      </c>
      <c r="G98" s="34">
        <v>0</v>
      </c>
      <c r="H98" s="34">
        <f t="shared" si="2"/>
        <v>2331977</v>
      </c>
    </row>
    <row r="99" spans="1:8" s="37" customFormat="1" ht="18.75" customHeight="1">
      <c r="A99" s="32"/>
      <c r="B99" s="32"/>
      <c r="C99" s="32" t="s">
        <v>325</v>
      </c>
      <c r="D99" s="33" t="s">
        <v>326</v>
      </c>
      <c r="E99" s="34">
        <v>278539</v>
      </c>
      <c r="F99" s="34">
        <v>142434</v>
      </c>
      <c r="G99" s="34">
        <v>0</v>
      </c>
      <c r="H99" s="34">
        <f t="shared" si="2"/>
        <v>420973</v>
      </c>
    </row>
    <row r="100" spans="1:8" s="37" customFormat="1" ht="18.75" customHeight="1">
      <c r="A100" s="32"/>
      <c r="B100" s="32"/>
      <c r="C100" s="32" t="s">
        <v>327</v>
      </c>
      <c r="D100" s="33" t="s">
        <v>328</v>
      </c>
      <c r="E100" s="34">
        <v>41986</v>
      </c>
      <c r="F100" s="34">
        <v>16172</v>
      </c>
      <c r="G100" s="34">
        <v>0</v>
      </c>
      <c r="H100" s="34">
        <f t="shared" si="2"/>
        <v>58158</v>
      </c>
    </row>
    <row r="101" spans="1:8" s="37" customFormat="1" ht="18.75" customHeight="1">
      <c r="A101" s="32"/>
      <c r="B101" s="32"/>
      <c r="C101" s="32" t="s">
        <v>305</v>
      </c>
      <c r="D101" s="33" t="s">
        <v>306</v>
      </c>
      <c r="E101" s="34">
        <v>31293</v>
      </c>
      <c r="F101" s="34">
        <v>9323</v>
      </c>
      <c r="G101" s="34">
        <v>0</v>
      </c>
      <c r="H101" s="34">
        <f t="shared" si="2"/>
        <v>40616</v>
      </c>
    </row>
    <row r="102" spans="1:8" s="37" customFormat="1" ht="33" customHeight="1">
      <c r="A102" s="32"/>
      <c r="B102" s="32"/>
      <c r="C102" s="43" t="s">
        <v>329</v>
      </c>
      <c r="D102" s="44" t="s">
        <v>330</v>
      </c>
      <c r="E102" s="34">
        <v>446</v>
      </c>
      <c r="F102" s="34">
        <v>128</v>
      </c>
      <c r="G102" s="34">
        <v>0</v>
      </c>
      <c r="H102" s="34">
        <f t="shared" si="2"/>
        <v>574</v>
      </c>
    </row>
    <row r="103" spans="1:8" s="37" customFormat="1" ht="18.75" customHeight="1">
      <c r="A103" s="32"/>
      <c r="B103" s="32"/>
      <c r="C103" s="43" t="s">
        <v>216</v>
      </c>
      <c r="D103" s="44" t="s">
        <v>217</v>
      </c>
      <c r="E103" s="34">
        <v>32929</v>
      </c>
      <c r="F103" s="34">
        <v>17071</v>
      </c>
      <c r="G103" s="34">
        <v>0</v>
      </c>
      <c r="H103" s="34">
        <f t="shared" si="2"/>
        <v>50000</v>
      </c>
    </row>
    <row r="104" spans="1:8" s="37" customFormat="1" ht="18.75" customHeight="1">
      <c r="A104" s="32"/>
      <c r="B104" s="32"/>
      <c r="C104" s="32" t="s">
        <v>331</v>
      </c>
      <c r="D104" s="33" t="s">
        <v>332</v>
      </c>
      <c r="E104" s="34">
        <v>658</v>
      </c>
      <c r="F104" s="34">
        <v>342</v>
      </c>
      <c r="G104" s="34">
        <v>0</v>
      </c>
      <c r="H104" s="34">
        <f t="shared" si="2"/>
        <v>1000</v>
      </c>
    </row>
    <row r="105" spans="1:8" s="37" customFormat="1" ht="18.75" customHeight="1">
      <c r="A105" s="32"/>
      <c r="B105" s="32"/>
      <c r="C105" s="43" t="s">
        <v>220</v>
      </c>
      <c r="D105" s="44" t="s">
        <v>221</v>
      </c>
      <c r="E105" s="34">
        <v>10699</v>
      </c>
      <c r="F105" s="34">
        <v>5820</v>
      </c>
      <c r="G105" s="34">
        <v>0</v>
      </c>
      <c r="H105" s="34">
        <f t="shared" si="2"/>
        <v>16519</v>
      </c>
    </row>
    <row r="106" spans="1:8" s="37" customFormat="1" ht="18.75" customHeight="1">
      <c r="A106" s="32"/>
      <c r="B106" s="32"/>
      <c r="C106" s="32" t="s">
        <v>333</v>
      </c>
      <c r="D106" s="33" t="s">
        <v>334</v>
      </c>
      <c r="E106" s="34">
        <v>2001</v>
      </c>
      <c r="F106" s="34">
        <v>1499</v>
      </c>
      <c r="G106" s="34">
        <v>0</v>
      </c>
      <c r="H106" s="34">
        <f t="shared" si="2"/>
        <v>3500</v>
      </c>
    </row>
    <row r="107" spans="1:8" s="31" customFormat="1" ht="48.75" customHeight="1">
      <c r="A107" s="26"/>
      <c r="B107" s="26" t="s">
        <v>92</v>
      </c>
      <c r="C107" s="26"/>
      <c r="D107" s="27" t="s">
        <v>93</v>
      </c>
      <c r="E107" s="28">
        <v>996690</v>
      </c>
      <c r="F107" s="28">
        <f>SUM(F108:F117)</f>
        <v>235504</v>
      </c>
      <c r="G107" s="28">
        <f>SUM(G108:G117)</f>
        <v>0</v>
      </c>
      <c r="H107" s="28">
        <f t="shared" si="2"/>
        <v>1232194</v>
      </c>
    </row>
    <row r="108" spans="1:8" s="37" customFormat="1" ht="32.25" customHeight="1">
      <c r="A108" s="32"/>
      <c r="B108" s="32"/>
      <c r="C108" s="32" t="s">
        <v>301</v>
      </c>
      <c r="D108" s="33" t="s">
        <v>302</v>
      </c>
      <c r="E108" s="34">
        <v>157</v>
      </c>
      <c r="F108" s="34">
        <v>43</v>
      </c>
      <c r="G108" s="34">
        <v>0</v>
      </c>
      <c r="H108" s="34">
        <f t="shared" si="2"/>
        <v>200</v>
      </c>
    </row>
    <row r="109" spans="1:8" s="37" customFormat="1" ht="18.75" customHeight="1">
      <c r="A109" s="32"/>
      <c r="B109" s="32"/>
      <c r="C109" s="32" t="s">
        <v>323</v>
      </c>
      <c r="D109" s="33" t="s">
        <v>324</v>
      </c>
      <c r="E109" s="34">
        <v>580832</v>
      </c>
      <c r="F109" s="34">
        <v>160114</v>
      </c>
      <c r="G109" s="34">
        <v>0</v>
      </c>
      <c r="H109" s="34">
        <f t="shared" si="2"/>
        <v>740946</v>
      </c>
    </row>
    <row r="110" spans="1:8" s="37" customFormat="1" ht="18.75" customHeight="1">
      <c r="A110" s="32"/>
      <c r="B110" s="32"/>
      <c r="C110" s="32" t="s">
        <v>325</v>
      </c>
      <c r="D110" s="33" t="s">
        <v>326</v>
      </c>
      <c r="E110" s="34">
        <v>116111</v>
      </c>
      <c r="F110" s="34">
        <v>32007</v>
      </c>
      <c r="G110" s="34">
        <v>0</v>
      </c>
      <c r="H110" s="34">
        <f t="shared" si="2"/>
        <v>148118</v>
      </c>
    </row>
    <row r="111" spans="1:8" s="37" customFormat="1" ht="18.75" customHeight="1">
      <c r="A111" s="32"/>
      <c r="B111" s="32"/>
      <c r="C111" s="32" t="s">
        <v>327</v>
      </c>
      <c r="D111" s="33" t="s">
        <v>328</v>
      </c>
      <c r="E111" s="34">
        <v>15952</v>
      </c>
      <c r="F111" s="34">
        <v>4398</v>
      </c>
      <c r="G111" s="34">
        <v>0</v>
      </c>
      <c r="H111" s="34">
        <f t="shared" si="2"/>
        <v>20350</v>
      </c>
    </row>
    <row r="112" spans="1:8" s="37" customFormat="1" ht="18.75" customHeight="1">
      <c r="A112" s="32"/>
      <c r="B112" s="32"/>
      <c r="C112" s="32" t="s">
        <v>305</v>
      </c>
      <c r="D112" s="33" t="s">
        <v>306</v>
      </c>
      <c r="E112" s="34">
        <v>80418</v>
      </c>
      <c r="F112" s="34">
        <v>22168</v>
      </c>
      <c r="G112" s="34">
        <v>0</v>
      </c>
      <c r="H112" s="34">
        <f t="shared" si="2"/>
        <v>102586</v>
      </c>
    </row>
    <row r="113" spans="1:8" s="37" customFormat="1" ht="18.75" customHeight="1">
      <c r="A113" s="32"/>
      <c r="B113" s="32"/>
      <c r="C113" s="43" t="s">
        <v>216</v>
      </c>
      <c r="D113" s="44" t="s">
        <v>217</v>
      </c>
      <c r="E113" s="34">
        <v>10271</v>
      </c>
      <c r="F113" s="34">
        <v>2832</v>
      </c>
      <c r="G113" s="34">
        <v>0</v>
      </c>
      <c r="H113" s="34">
        <f t="shared" si="2"/>
        <v>13103</v>
      </c>
    </row>
    <row r="114" spans="1:8" s="37" customFormat="1" ht="18.75" customHeight="1">
      <c r="A114" s="32"/>
      <c r="B114" s="32"/>
      <c r="C114" s="32" t="s">
        <v>331</v>
      </c>
      <c r="D114" s="33" t="s">
        <v>332</v>
      </c>
      <c r="E114" s="34">
        <v>608</v>
      </c>
      <c r="F114" s="34">
        <v>167</v>
      </c>
      <c r="G114" s="34">
        <v>0</v>
      </c>
      <c r="H114" s="34">
        <f t="shared" si="2"/>
        <v>775</v>
      </c>
    </row>
    <row r="115" spans="1:8" s="37" customFormat="1" ht="18.75" customHeight="1">
      <c r="A115" s="32"/>
      <c r="B115" s="32"/>
      <c r="C115" s="43" t="s">
        <v>220</v>
      </c>
      <c r="D115" s="44" t="s">
        <v>221</v>
      </c>
      <c r="E115" s="34">
        <v>68154</v>
      </c>
      <c r="F115" s="34">
        <v>13710</v>
      </c>
      <c r="G115" s="34">
        <v>0</v>
      </c>
      <c r="H115" s="34">
        <f t="shared" si="2"/>
        <v>81864</v>
      </c>
    </row>
    <row r="116" spans="1:8" s="37" customFormat="1" ht="18.75" customHeight="1">
      <c r="A116" s="32"/>
      <c r="B116" s="32"/>
      <c r="C116" s="32" t="s">
        <v>333</v>
      </c>
      <c r="D116" s="33" t="s">
        <v>334</v>
      </c>
      <c r="E116" s="34">
        <v>156</v>
      </c>
      <c r="F116" s="34">
        <v>43</v>
      </c>
      <c r="G116" s="34">
        <v>0</v>
      </c>
      <c r="H116" s="34">
        <f t="shared" si="2"/>
        <v>199</v>
      </c>
    </row>
    <row r="117" spans="1:8" s="37" customFormat="1" ht="18.75" customHeight="1">
      <c r="A117" s="32"/>
      <c r="B117" s="32"/>
      <c r="C117" s="32" t="s">
        <v>339</v>
      </c>
      <c r="D117" s="33" t="s">
        <v>340</v>
      </c>
      <c r="E117" s="34">
        <v>78</v>
      </c>
      <c r="F117" s="34">
        <v>22</v>
      </c>
      <c r="G117" s="34">
        <v>0</v>
      </c>
      <c r="H117" s="34">
        <f t="shared" si="2"/>
        <v>100</v>
      </c>
    </row>
    <row r="118" spans="1:8" s="31" customFormat="1" ht="18.75" customHeight="1">
      <c r="A118" s="26"/>
      <c r="B118" s="26" t="s">
        <v>96</v>
      </c>
      <c r="C118" s="26"/>
      <c r="D118" s="27" t="s">
        <v>97</v>
      </c>
      <c r="E118" s="28">
        <v>6832270</v>
      </c>
      <c r="F118" s="28">
        <f>SUM(F119:F126)</f>
        <v>84280</v>
      </c>
      <c r="G118" s="28">
        <f>SUM(G119:G126)</f>
        <v>2700</v>
      </c>
      <c r="H118" s="28">
        <f t="shared" si="2"/>
        <v>6913850</v>
      </c>
    </row>
    <row r="119" spans="1:8" s="37" customFormat="1" ht="18.75" customHeight="1">
      <c r="A119" s="32"/>
      <c r="B119" s="32"/>
      <c r="C119" s="32" t="s">
        <v>303</v>
      </c>
      <c r="D119" s="33" t="s">
        <v>304</v>
      </c>
      <c r="E119" s="34">
        <v>353774</v>
      </c>
      <c r="F119" s="34">
        <v>0</v>
      </c>
      <c r="G119" s="34">
        <v>2700</v>
      </c>
      <c r="H119" s="34">
        <f t="shared" si="2"/>
        <v>351074</v>
      </c>
    </row>
    <row r="120" spans="1:8" s="37" customFormat="1" ht="18.75" customHeight="1">
      <c r="A120" s="32"/>
      <c r="B120" s="32"/>
      <c r="C120" s="32" t="s">
        <v>325</v>
      </c>
      <c r="D120" s="33" t="s">
        <v>326</v>
      </c>
      <c r="E120" s="263">
        <v>833390</v>
      </c>
      <c r="F120" s="34">
        <v>2700</v>
      </c>
      <c r="G120" s="34">
        <v>0</v>
      </c>
      <c r="H120" s="34">
        <f t="shared" si="2"/>
        <v>836090</v>
      </c>
    </row>
    <row r="121" spans="1:8" s="37" customFormat="1" ht="18.75" customHeight="1">
      <c r="A121" s="32"/>
      <c r="B121" s="32"/>
      <c r="C121" s="32" t="s">
        <v>341</v>
      </c>
      <c r="D121" s="33" t="s">
        <v>342</v>
      </c>
      <c r="E121" s="34">
        <v>33450</v>
      </c>
      <c r="F121" s="34">
        <v>4500</v>
      </c>
      <c r="G121" s="34">
        <v>0</v>
      </c>
      <c r="H121" s="34">
        <f t="shared" si="2"/>
        <v>37950</v>
      </c>
    </row>
    <row r="122" spans="1:8" s="37" customFormat="1" ht="26.25" customHeight="1">
      <c r="A122" s="32"/>
      <c r="B122" s="32"/>
      <c r="C122" s="32" t="s">
        <v>305</v>
      </c>
      <c r="D122" s="33" t="s">
        <v>306</v>
      </c>
      <c r="E122" s="34">
        <v>6000</v>
      </c>
      <c r="F122" s="34">
        <v>10400</v>
      </c>
      <c r="G122" s="34">
        <v>0</v>
      </c>
      <c r="H122" s="34">
        <f t="shared" si="2"/>
        <v>16400</v>
      </c>
    </row>
    <row r="123" spans="1:8" s="37" customFormat="1" ht="32.25" customHeight="1">
      <c r="A123" s="32"/>
      <c r="B123" s="32"/>
      <c r="C123" s="32" t="s">
        <v>329</v>
      </c>
      <c r="D123" s="33" t="s">
        <v>330</v>
      </c>
      <c r="E123" s="34">
        <v>0</v>
      </c>
      <c r="F123" s="34">
        <v>10000</v>
      </c>
      <c r="G123" s="34">
        <v>0</v>
      </c>
      <c r="H123" s="34">
        <f t="shared" si="2"/>
        <v>10000</v>
      </c>
    </row>
    <row r="124" spans="1:8" s="37" customFormat="1" ht="18.75" customHeight="1">
      <c r="A124" s="32"/>
      <c r="B124" s="32"/>
      <c r="C124" s="43" t="s">
        <v>216</v>
      </c>
      <c r="D124" s="44" t="s">
        <v>217</v>
      </c>
      <c r="E124" s="34">
        <v>68000</v>
      </c>
      <c r="F124" s="34">
        <v>20000</v>
      </c>
      <c r="G124" s="34">
        <v>0</v>
      </c>
      <c r="H124" s="34">
        <f t="shared" si="2"/>
        <v>88000</v>
      </c>
    </row>
    <row r="125" spans="1:8" s="37" customFormat="1" ht="24" customHeight="1">
      <c r="A125" s="32"/>
      <c r="B125" s="32"/>
      <c r="C125" s="43" t="s">
        <v>220</v>
      </c>
      <c r="D125" s="44" t="s">
        <v>221</v>
      </c>
      <c r="E125" s="34">
        <v>32750</v>
      </c>
      <c r="F125" s="34">
        <v>16680</v>
      </c>
      <c r="G125" s="34">
        <v>0</v>
      </c>
      <c r="H125" s="34">
        <f t="shared" si="2"/>
        <v>49430</v>
      </c>
    </row>
    <row r="126" spans="1:8" s="37" customFormat="1" ht="24.75" customHeight="1">
      <c r="A126" s="32"/>
      <c r="B126" s="32"/>
      <c r="C126" s="43" t="s">
        <v>225</v>
      </c>
      <c r="D126" s="44" t="s">
        <v>226</v>
      </c>
      <c r="E126" s="34">
        <v>0</v>
      </c>
      <c r="F126" s="34">
        <v>20000</v>
      </c>
      <c r="G126" s="34">
        <v>0</v>
      </c>
      <c r="H126" s="34">
        <f t="shared" si="2"/>
        <v>20000</v>
      </c>
    </row>
    <row r="127" spans="1:8" s="31" customFormat="1" ht="26.25" customHeight="1">
      <c r="A127" s="26"/>
      <c r="B127" s="26" t="s">
        <v>343</v>
      </c>
      <c r="C127" s="26"/>
      <c r="D127" s="264" t="s">
        <v>344</v>
      </c>
      <c r="E127" s="28">
        <v>5084360</v>
      </c>
      <c r="F127" s="28">
        <f>SUM(F128:F132)</f>
        <v>8745</v>
      </c>
      <c r="G127" s="28">
        <f>SUM(G128:G132)</f>
        <v>0</v>
      </c>
      <c r="H127" s="28">
        <f t="shared" si="2"/>
        <v>5093105</v>
      </c>
    </row>
    <row r="128" spans="1:8" s="37" customFormat="1" ht="18.75" customHeight="1">
      <c r="A128" s="32"/>
      <c r="B128" s="32"/>
      <c r="C128" s="32" t="s">
        <v>323</v>
      </c>
      <c r="D128" s="33" t="s">
        <v>324</v>
      </c>
      <c r="E128" s="34">
        <v>2760995</v>
      </c>
      <c r="F128" s="34">
        <v>1074</v>
      </c>
      <c r="G128" s="34">
        <v>0</v>
      </c>
      <c r="H128" s="34">
        <f t="shared" si="2"/>
        <v>2762069</v>
      </c>
    </row>
    <row r="129" spans="1:8" s="37" customFormat="1" ht="18.75" customHeight="1">
      <c r="A129" s="32"/>
      <c r="B129" s="32"/>
      <c r="C129" s="32" t="s">
        <v>325</v>
      </c>
      <c r="D129" s="33" t="s">
        <v>326</v>
      </c>
      <c r="E129" s="34">
        <v>533017</v>
      </c>
      <c r="F129" s="34">
        <v>202</v>
      </c>
      <c r="G129" s="34">
        <v>0</v>
      </c>
      <c r="H129" s="34">
        <f t="shared" si="2"/>
        <v>533219</v>
      </c>
    </row>
    <row r="130" spans="1:8" s="37" customFormat="1" ht="18.75" customHeight="1">
      <c r="A130" s="32"/>
      <c r="B130" s="32"/>
      <c r="C130" s="32" t="s">
        <v>327</v>
      </c>
      <c r="D130" s="33" t="s">
        <v>328</v>
      </c>
      <c r="E130" s="34">
        <v>70933</v>
      </c>
      <c r="F130" s="34">
        <v>29</v>
      </c>
      <c r="G130" s="34">
        <v>0</v>
      </c>
      <c r="H130" s="34">
        <f t="shared" si="2"/>
        <v>70962</v>
      </c>
    </row>
    <row r="131" spans="1:8" s="37" customFormat="1" ht="18.75" customHeight="1">
      <c r="A131" s="32"/>
      <c r="B131" s="32"/>
      <c r="C131" s="32" t="s">
        <v>305</v>
      </c>
      <c r="D131" s="33" t="s">
        <v>306</v>
      </c>
      <c r="E131" s="34">
        <v>39708</v>
      </c>
      <c r="F131" s="34">
        <v>5600</v>
      </c>
      <c r="G131" s="34">
        <v>0</v>
      </c>
      <c r="H131" s="34">
        <f t="shared" si="2"/>
        <v>45308</v>
      </c>
    </row>
    <row r="132" spans="1:8" s="37" customFormat="1" ht="18.75" customHeight="1">
      <c r="A132" s="32"/>
      <c r="B132" s="32"/>
      <c r="C132" s="43" t="s">
        <v>220</v>
      </c>
      <c r="D132" s="44" t="s">
        <v>221</v>
      </c>
      <c r="E132" s="34">
        <v>171196</v>
      </c>
      <c r="F132" s="34">
        <v>1840</v>
      </c>
      <c r="G132" s="34">
        <v>0</v>
      </c>
      <c r="H132" s="34">
        <f t="shared" si="2"/>
        <v>173036</v>
      </c>
    </row>
    <row r="133" spans="1:8" s="31" customFormat="1" ht="26.25" customHeight="1">
      <c r="A133" s="26"/>
      <c r="B133" s="26" t="s">
        <v>98</v>
      </c>
      <c r="C133" s="26"/>
      <c r="D133" s="264" t="s">
        <v>30</v>
      </c>
      <c r="E133" s="28">
        <v>585873</v>
      </c>
      <c r="F133" s="28">
        <f>SUM(F134:F139)</f>
        <v>32879</v>
      </c>
      <c r="G133" s="28">
        <f>SUM(G134:G139)</f>
        <v>29744</v>
      </c>
      <c r="H133" s="28">
        <f t="shared" si="2"/>
        <v>589008</v>
      </c>
    </row>
    <row r="134" spans="1:8" s="37" customFormat="1" ht="32.25" customHeight="1">
      <c r="A134" s="32"/>
      <c r="B134" s="32"/>
      <c r="C134" s="32" t="s">
        <v>301</v>
      </c>
      <c r="D134" s="33" t="s">
        <v>302</v>
      </c>
      <c r="E134" s="34">
        <v>197</v>
      </c>
      <c r="F134" s="34">
        <v>57</v>
      </c>
      <c r="G134" s="34">
        <v>0</v>
      </c>
      <c r="H134" s="34">
        <f t="shared" si="2"/>
        <v>254</v>
      </c>
    </row>
    <row r="135" spans="1:8" s="37" customFormat="1" ht="24" customHeight="1">
      <c r="A135" s="32"/>
      <c r="B135" s="32"/>
      <c r="C135" s="32" t="s">
        <v>345</v>
      </c>
      <c r="D135" s="33" t="s">
        <v>346</v>
      </c>
      <c r="E135" s="34">
        <v>1320</v>
      </c>
      <c r="F135" s="34">
        <v>660</v>
      </c>
      <c r="G135" s="34">
        <v>0</v>
      </c>
      <c r="H135" s="34">
        <f t="shared" si="2"/>
        <v>1980</v>
      </c>
    </row>
    <row r="136" spans="1:8" s="37" customFormat="1" ht="18.75" customHeight="1">
      <c r="A136" s="32"/>
      <c r="B136" s="32"/>
      <c r="C136" s="32" t="s">
        <v>323</v>
      </c>
      <c r="D136" s="33" t="s">
        <v>324</v>
      </c>
      <c r="E136" s="34">
        <v>105056</v>
      </c>
      <c r="F136" s="34">
        <v>0</v>
      </c>
      <c r="G136" s="34">
        <v>29744</v>
      </c>
      <c r="H136" s="34">
        <f t="shared" si="2"/>
        <v>75312</v>
      </c>
    </row>
    <row r="137" spans="1:8" s="37" customFormat="1" ht="18.75" customHeight="1">
      <c r="A137" s="32"/>
      <c r="B137" s="32"/>
      <c r="C137" s="32" t="s">
        <v>325</v>
      </c>
      <c r="D137" s="33" t="s">
        <v>326</v>
      </c>
      <c r="E137" s="34">
        <v>20980</v>
      </c>
      <c r="F137" s="34">
        <v>3688</v>
      </c>
      <c r="G137" s="34">
        <v>0</v>
      </c>
      <c r="H137" s="34">
        <f t="shared" si="2"/>
        <v>24668</v>
      </c>
    </row>
    <row r="138" spans="1:8" s="37" customFormat="1" ht="18.75" customHeight="1">
      <c r="A138" s="32"/>
      <c r="B138" s="32"/>
      <c r="C138" s="32" t="s">
        <v>327</v>
      </c>
      <c r="D138" s="33" t="s">
        <v>328</v>
      </c>
      <c r="E138" s="34">
        <v>2944</v>
      </c>
      <c r="F138" s="34">
        <v>474</v>
      </c>
      <c r="G138" s="34">
        <v>0</v>
      </c>
      <c r="H138" s="34">
        <f aca="true" t="shared" si="3" ref="H138:H201">E138+F138-G138</f>
        <v>3418</v>
      </c>
    </row>
    <row r="139" spans="1:8" s="37" customFormat="1" ht="25.5" customHeight="1">
      <c r="A139" s="32"/>
      <c r="B139" s="32"/>
      <c r="C139" s="32" t="s">
        <v>218</v>
      </c>
      <c r="D139" s="33" t="s">
        <v>219</v>
      </c>
      <c r="E139" s="34">
        <v>0</v>
      </c>
      <c r="F139" s="34">
        <v>28000</v>
      </c>
      <c r="G139" s="34">
        <v>0</v>
      </c>
      <c r="H139" s="34">
        <f t="shared" si="3"/>
        <v>28000</v>
      </c>
    </row>
    <row r="140" spans="1:8" s="51" customFormat="1" ht="26.25" customHeight="1">
      <c r="A140" s="46" t="s">
        <v>347</v>
      </c>
      <c r="B140" s="46"/>
      <c r="C140" s="46"/>
      <c r="D140" s="47" t="s">
        <v>265</v>
      </c>
      <c r="E140" s="48">
        <v>27035578</v>
      </c>
      <c r="F140" s="48">
        <f>F141+F143+F145+F149+F151+F153+F147</f>
        <v>43458000</v>
      </c>
      <c r="G140" s="48">
        <f>G141+G143+G145+G149+G151+G153+G147</f>
        <v>203000</v>
      </c>
      <c r="H140" s="48">
        <f t="shared" si="3"/>
        <v>70290578</v>
      </c>
    </row>
    <row r="141" spans="1:8" s="42" customFormat="1" ht="24.75" customHeight="1">
      <c r="A141" s="38"/>
      <c r="B141" s="38" t="s">
        <v>348</v>
      </c>
      <c r="C141" s="38"/>
      <c r="D141" s="39" t="s">
        <v>102</v>
      </c>
      <c r="E141" s="40">
        <v>7051391</v>
      </c>
      <c r="F141" s="40">
        <f>F142</f>
        <v>40763000</v>
      </c>
      <c r="G141" s="40">
        <f>G142</f>
        <v>0</v>
      </c>
      <c r="H141" s="28">
        <f t="shared" si="3"/>
        <v>47814391</v>
      </c>
    </row>
    <row r="142" spans="1:8" ht="66" customHeight="1">
      <c r="A142" s="43"/>
      <c r="B142" s="43"/>
      <c r="C142" s="43" t="s">
        <v>103</v>
      </c>
      <c r="D142" s="44" t="s">
        <v>349</v>
      </c>
      <c r="E142" s="45">
        <v>3900334</v>
      </c>
      <c r="F142" s="45">
        <v>40763000</v>
      </c>
      <c r="G142" s="45">
        <v>0</v>
      </c>
      <c r="H142" s="34">
        <f t="shared" si="3"/>
        <v>44663334</v>
      </c>
    </row>
    <row r="143" spans="1:8" s="42" customFormat="1" ht="21.75" customHeight="1">
      <c r="A143" s="38"/>
      <c r="B143" s="38" t="s">
        <v>350</v>
      </c>
      <c r="C143" s="38"/>
      <c r="D143" s="39" t="s">
        <v>351</v>
      </c>
      <c r="E143" s="40">
        <v>1310000</v>
      </c>
      <c r="F143" s="40">
        <f>F144</f>
        <v>370000</v>
      </c>
      <c r="G143" s="40">
        <f>G144</f>
        <v>0</v>
      </c>
      <c r="H143" s="28">
        <f t="shared" si="3"/>
        <v>1680000</v>
      </c>
    </row>
    <row r="144" spans="1:8" ht="62.25" customHeight="1">
      <c r="A144" s="43"/>
      <c r="B144" s="43"/>
      <c r="C144" s="43" t="s">
        <v>103</v>
      </c>
      <c r="D144" s="44" t="s">
        <v>349</v>
      </c>
      <c r="E144" s="45">
        <v>1200000</v>
      </c>
      <c r="F144" s="45">
        <v>370000</v>
      </c>
      <c r="G144" s="45">
        <v>0</v>
      </c>
      <c r="H144" s="34">
        <f t="shared" si="3"/>
        <v>1570000</v>
      </c>
    </row>
    <row r="145" spans="1:8" s="42" customFormat="1" ht="23.25" customHeight="1">
      <c r="A145" s="38"/>
      <c r="B145" s="38" t="s">
        <v>352</v>
      </c>
      <c r="C145" s="38"/>
      <c r="D145" s="39" t="s">
        <v>353</v>
      </c>
      <c r="E145" s="40">
        <v>1118285</v>
      </c>
      <c r="F145" s="40">
        <f>F146</f>
        <v>1200000</v>
      </c>
      <c r="G145" s="40">
        <f>G146</f>
        <v>0</v>
      </c>
      <c r="H145" s="28">
        <f t="shared" si="3"/>
        <v>2318285</v>
      </c>
    </row>
    <row r="146" spans="1:8" ht="62.25" customHeight="1">
      <c r="A146" s="43"/>
      <c r="B146" s="43"/>
      <c r="C146" s="43" t="s">
        <v>103</v>
      </c>
      <c r="D146" s="44" t="s">
        <v>349</v>
      </c>
      <c r="E146" s="45">
        <v>1000000</v>
      </c>
      <c r="F146" s="45">
        <v>1200000</v>
      </c>
      <c r="G146" s="45">
        <v>0</v>
      </c>
      <c r="H146" s="34">
        <f t="shared" si="3"/>
        <v>2200000</v>
      </c>
    </row>
    <row r="147" spans="1:8" s="42" customFormat="1" ht="23.25" customHeight="1">
      <c r="A147" s="38"/>
      <c r="B147" s="38" t="s">
        <v>354</v>
      </c>
      <c r="C147" s="38"/>
      <c r="D147" s="39" t="s">
        <v>355</v>
      </c>
      <c r="E147" s="40">
        <v>0</v>
      </c>
      <c r="F147" s="40">
        <f>F148</f>
        <v>300000</v>
      </c>
      <c r="G147" s="40">
        <f>G148</f>
        <v>0</v>
      </c>
      <c r="H147" s="28">
        <f t="shared" si="3"/>
        <v>300000</v>
      </c>
    </row>
    <row r="148" spans="1:8" ht="60" customHeight="1">
      <c r="A148" s="43"/>
      <c r="B148" s="43"/>
      <c r="C148" s="43" t="s">
        <v>103</v>
      </c>
      <c r="D148" s="44" t="s">
        <v>349</v>
      </c>
      <c r="E148" s="45">
        <v>0</v>
      </c>
      <c r="F148" s="45">
        <v>300000</v>
      </c>
      <c r="G148" s="45">
        <v>0</v>
      </c>
      <c r="H148" s="34">
        <f t="shared" si="3"/>
        <v>300000</v>
      </c>
    </row>
    <row r="149" spans="1:8" s="42" customFormat="1" ht="22.5" customHeight="1">
      <c r="A149" s="38"/>
      <c r="B149" s="38" t="s">
        <v>356</v>
      </c>
      <c r="C149" s="38"/>
      <c r="D149" s="39" t="s">
        <v>357</v>
      </c>
      <c r="E149" s="40">
        <v>952231</v>
      </c>
      <c r="F149" s="40">
        <f>F150</f>
        <v>602000</v>
      </c>
      <c r="G149" s="40">
        <f>G150</f>
        <v>0</v>
      </c>
      <c r="H149" s="28">
        <f t="shared" si="3"/>
        <v>1554231</v>
      </c>
    </row>
    <row r="150" spans="1:8" ht="64.5" customHeight="1">
      <c r="A150" s="43"/>
      <c r="B150" s="43"/>
      <c r="C150" s="43" t="s">
        <v>103</v>
      </c>
      <c r="D150" s="44" t="s">
        <v>349</v>
      </c>
      <c r="E150" s="45">
        <v>212000</v>
      </c>
      <c r="F150" s="45">
        <v>602000</v>
      </c>
      <c r="G150" s="45">
        <v>0</v>
      </c>
      <c r="H150" s="34">
        <f t="shared" si="3"/>
        <v>814000</v>
      </c>
    </row>
    <row r="151" spans="1:8" s="42" customFormat="1" ht="23.25" customHeight="1">
      <c r="A151" s="38"/>
      <c r="B151" s="38" t="s">
        <v>358</v>
      </c>
      <c r="C151" s="38"/>
      <c r="D151" s="39" t="s">
        <v>359</v>
      </c>
      <c r="E151" s="40">
        <v>2684900</v>
      </c>
      <c r="F151" s="40">
        <f>F152</f>
        <v>20000</v>
      </c>
      <c r="G151" s="40">
        <f>G152</f>
        <v>0</v>
      </c>
      <c r="H151" s="28">
        <f t="shared" si="3"/>
        <v>2704900</v>
      </c>
    </row>
    <row r="152" spans="1:8" ht="60" customHeight="1">
      <c r="A152" s="43"/>
      <c r="B152" s="43"/>
      <c r="C152" s="43" t="s">
        <v>103</v>
      </c>
      <c r="D152" s="44" t="s">
        <v>349</v>
      </c>
      <c r="E152" s="45">
        <v>0</v>
      </c>
      <c r="F152" s="45">
        <v>20000</v>
      </c>
      <c r="G152" s="45">
        <v>0</v>
      </c>
      <c r="H152" s="34">
        <f t="shared" si="3"/>
        <v>20000</v>
      </c>
    </row>
    <row r="153" spans="1:8" s="42" customFormat="1" ht="23.25" customHeight="1">
      <c r="A153" s="38"/>
      <c r="B153" s="38" t="s">
        <v>360</v>
      </c>
      <c r="C153" s="38"/>
      <c r="D153" s="39" t="s">
        <v>30</v>
      </c>
      <c r="E153" s="40">
        <v>4395000</v>
      </c>
      <c r="F153" s="40">
        <f>SUM(F154:F160)</f>
        <v>203000</v>
      </c>
      <c r="G153" s="40">
        <f>SUM(G154:G160)</f>
        <v>203000</v>
      </c>
      <c r="H153" s="28">
        <f t="shared" si="3"/>
        <v>4395000</v>
      </c>
    </row>
    <row r="154" spans="1:8" ht="63.75" customHeight="1">
      <c r="A154" s="43"/>
      <c r="B154" s="43"/>
      <c r="C154" s="43" t="s">
        <v>31</v>
      </c>
      <c r="D154" s="44" t="s">
        <v>361</v>
      </c>
      <c r="E154" s="45">
        <v>50000</v>
      </c>
      <c r="F154" s="45">
        <v>0</v>
      </c>
      <c r="G154" s="45">
        <v>15000</v>
      </c>
      <c r="H154" s="34">
        <f t="shared" si="3"/>
        <v>35000</v>
      </c>
    </row>
    <row r="155" spans="1:8" ht="57.75" customHeight="1">
      <c r="A155" s="43"/>
      <c r="B155" s="43"/>
      <c r="C155" s="43" t="s">
        <v>33</v>
      </c>
      <c r="D155" s="44" t="s">
        <v>362</v>
      </c>
      <c r="E155" s="45">
        <v>50000</v>
      </c>
      <c r="F155" s="45">
        <v>0</v>
      </c>
      <c r="G155" s="45">
        <v>50000</v>
      </c>
      <c r="H155" s="34">
        <f t="shared" si="3"/>
        <v>0</v>
      </c>
    </row>
    <row r="156" spans="1:8" ht="62.25" customHeight="1">
      <c r="A156" s="43"/>
      <c r="B156" s="43"/>
      <c r="C156" s="43" t="s">
        <v>363</v>
      </c>
      <c r="D156" s="44" t="s">
        <v>364</v>
      </c>
      <c r="E156" s="45">
        <v>0</v>
      </c>
      <c r="F156" s="45">
        <v>160000</v>
      </c>
      <c r="G156" s="45">
        <v>0</v>
      </c>
      <c r="H156" s="34">
        <f t="shared" si="3"/>
        <v>160000</v>
      </c>
    </row>
    <row r="157" spans="1:8" ht="46.5" customHeight="1">
      <c r="A157" s="43"/>
      <c r="B157" s="43"/>
      <c r="C157" s="43" t="s">
        <v>365</v>
      </c>
      <c r="D157" s="44" t="s">
        <v>366</v>
      </c>
      <c r="E157" s="45">
        <v>65000</v>
      </c>
      <c r="F157" s="45">
        <v>0</v>
      </c>
      <c r="G157" s="45">
        <v>28000</v>
      </c>
      <c r="H157" s="34">
        <f t="shared" si="3"/>
        <v>37000</v>
      </c>
    </row>
    <row r="158" spans="1:8" ht="45" customHeight="1">
      <c r="A158" s="43"/>
      <c r="B158" s="43"/>
      <c r="C158" s="43" t="s">
        <v>367</v>
      </c>
      <c r="D158" s="44" t="s">
        <v>368</v>
      </c>
      <c r="E158" s="45">
        <v>135000</v>
      </c>
      <c r="F158" s="45">
        <v>0</v>
      </c>
      <c r="G158" s="45">
        <v>110000</v>
      </c>
      <c r="H158" s="34">
        <f t="shared" si="3"/>
        <v>25000</v>
      </c>
    </row>
    <row r="159" spans="1:8" ht="22.5" customHeight="1">
      <c r="A159" s="43"/>
      <c r="B159" s="43"/>
      <c r="C159" s="43" t="s">
        <v>220</v>
      </c>
      <c r="D159" s="44" t="s">
        <v>221</v>
      </c>
      <c r="E159" s="45">
        <v>0</v>
      </c>
      <c r="F159" s="45">
        <v>36000</v>
      </c>
      <c r="G159" s="45">
        <v>0</v>
      </c>
      <c r="H159" s="34">
        <f t="shared" si="3"/>
        <v>36000</v>
      </c>
    </row>
    <row r="160" spans="1:8" ht="58.5" customHeight="1">
      <c r="A160" s="43"/>
      <c r="B160" s="43"/>
      <c r="C160" s="43" t="s">
        <v>103</v>
      </c>
      <c r="D160" s="44" t="s">
        <v>349</v>
      </c>
      <c r="E160" s="45">
        <v>0</v>
      </c>
      <c r="F160" s="45">
        <v>7000</v>
      </c>
      <c r="G160" s="45">
        <v>0</v>
      </c>
      <c r="H160" s="34">
        <f t="shared" si="3"/>
        <v>7000</v>
      </c>
    </row>
    <row r="161" spans="1:8" s="51" customFormat="1" ht="49.5" customHeight="1">
      <c r="A161" s="46" t="s">
        <v>108</v>
      </c>
      <c r="B161" s="46"/>
      <c r="C161" s="46"/>
      <c r="D161" s="47" t="s">
        <v>369</v>
      </c>
      <c r="E161" s="48">
        <v>20752823</v>
      </c>
      <c r="F161" s="48">
        <f>F171+F162+F165</f>
        <v>1277671</v>
      </c>
      <c r="G161" s="48">
        <f>G171+G162+G165</f>
        <v>48850</v>
      </c>
      <c r="H161" s="48">
        <f t="shared" si="3"/>
        <v>21981644</v>
      </c>
    </row>
    <row r="162" spans="1:8" s="31" customFormat="1" ht="36.75" customHeight="1">
      <c r="A162" s="26"/>
      <c r="B162" s="26" t="s">
        <v>370</v>
      </c>
      <c r="C162" s="26"/>
      <c r="D162" s="27" t="s">
        <v>371</v>
      </c>
      <c r="E162" s="28">
        <v>92240</v>
      </c>
      <c r="F162" s="28">
        <f>SUM(F163:F164)</f>
        <v>16000</v>
      </c>
      <c r="G162" s="28">
        <f>SUM(G163:G164)</f>
        <v>16000</v>
      </c>
      <c r="H162" s="28">
        <f t="shared" si="3"/>
        <v>92240</v>
      </c>
    </row>
    <row r="163" spans="1:8" s="37" customFormat="1" ht="18.75" customHeight="1">
      <c r="A163" s="32"/>
      <c r="B163" s="32"/>
      <c r="C163" s="43" t="s">
        <v>305</v>
      </c>
      <c r="D163" s="44" t="s">
        <v>306</v>
      </c>
      <c r="E163" s="34">
        <v>26355</v>
      </c>
      <c r="F163" s="34">
        <v>0</v>
      </c>
      <c r="G163" s="34">
        <v>16000</v>
      </c>
      <c r="H163" s="34">
        <f t="shared" si="3"/>
        <v>10355</v>
      </c>
    </row>
    <row r="164" spans="1:8" s="37" customFormat="1" ht="31.5" customHeight="1">
      <c r="A164" s="32"/>
      <c r="B164" s="32"/>
      <c r="C164" s="32" t="s">
        <v>372</v>
      </c>
      <c r="D164" s="33" t="s">
        <v>373</v>
      </c>
      <c r="E164" s="34">
        <v>0</v>
      </c>
      <c r="F164" s="34">
        <v>16000</v>
      </c>
      <c r="G164" s="34">
        <v>0</v>
      </c>
      <c r="H164" s="34">
        <f t="shared" si="3"/>
        <v>16000</v>
      </c>
    </row>
    <row r="165" spans="1:8" s="31" customFormat="1" ht="25.5" customHeight="1">
      <c r="A165" s="26"/>
      <c r="B165" s="26" t="s">
        <v>374</v>
      </c>
      <c r="C165" s="26"/>
      <c r="D165" s="27" t="s">
        <v>375</v>
      </c>
      <c r="E165" s="28">
        <v>20627733</v>
      </c>
      <c r="F165" s="28">
        <f>SUM(F166:F170)</f>
        <v>562817</v>
      </c>
      <c r="G165" s="28">
        <f>SUM(G166:G170)</f>
        <v>0</v>
      </c>
      <c r="H165" s="28">
        <f t="shared" si="3"/>
        <v>21190550</v>
      </c>
    </row>
    <row r="166" spans="1:8" s="37" customFormat="1" ht="25.5" customHeight="1">
      <c r="A166" s="32"/>
      <c r="B166" s="32"/>
      <c r="C166" s="43" t="s">
        <v>323</v>
      </c>
      <c r="D166" s="44" t="s">
        <v>324</v>
      </c>
      <c r="E166" s="34">
        <v>2216611</v>
      </c>
      <c r="F166" s="34">
        <v>219600</v>
      </c>
      <c r="G166" s="34">
        <v>0</v>
      </c>
      <c r="H166" s="34">
        <f t="shared" si="3"/>
        <v>2436211</v>
      </c>
    </row>
    <row r="167" spans="1:8" s="37" customFormat="1" ht="25.5" customHeight="1">
      <c r="A167" s="32"/>
      <c r="B167" s="32"/>
      <c r="C167" s="43" t="s">
        <v>325</v>
      </c>
      <c r="D167" s="44" t="s">
        <v>326</v>
      </c>
      <c r="E167" s="34">
        <v>367899</v>
      </c>
      <c r="F167" s="34">
        <v>37837</v>
      </c>
      <c r="G167" s="34">
        <v>0</v>
      </c>
      <c r="H167" s="34">
        <f t="shared" si="3"/>
        <v>405736</v>
      </c>
    </row>
    <row r="168" spans="1:8" s="37" customFormat="1" ht="25.5" customHeight="1">
      <c r="A168" s="32"/>
      <c r="B168" s="32"/>
      <c r="C168" s="43" t="s">
        <v>327</v>
      </c>
      <c r="D168" s="44" t="s">
        <v>328</v>
      </c>
      <c r="E168" s="34">
        <v>57570</v>
      </c>
      <c r="F168" s="34">
        <v>5380</v>
      </c>
      <c r="G168" s="34">
        <v>0</v>
      </c>
      <c r="H168" s="34">
        <f t="shared" si="3"/>
        <v>62950</v>
      </c>
    </row>
    <row r="169" spans="1:8" s="37" customFormat="1" ht="25.5" customHeight="1">
      <c r="A169" s="32"/>
      <c r="B169" s="32"/>
      <c r="C169" s="43" t="s">
        <v>305</v>
      </c>
      <c r="D169" s="44" t="s">
        <v>306</v>
      </c>
      <c r="E169" s="34">
        <v>165000</v>
      </c>
      <c r="F169" s="34">
        <v>100000</v>
      </c>
      <c r="G169" s="34">
        <v>0</v>
      </c>
      <c r="H169" s="34">
        <f t="shared" si="3"/>
        <v>265000</v>
      </c>
    </row>
    <row r="170" spans="1:8" s="37" customFormat="1" ht="26.25" customHeight="1">
      <c r="A170" s="32"/>
      <c r="B170" s="32"/>
      <c r="C170" s="43" t="s">
        <v>220</v>
      </c>
      <c r="D170" s="44" t="s">
        <v>221</v>
      </c>
      <c r="E170" s="34">
        <v>610884</v>
      </c>
      <c r="F170" s="34">
        <v>200000</v>
      </c>
      <c r="G170" s="34">
        <v>0</v>
      </c>
      <c r="H170" s="34">
        <f t="shared" si="3"/>
        <v>810884</v>
      </c>
    </row>
    <row r="171" spans="1:8" s="42" customFormat="1" ht="22.5" customHeight="1">
      <c r="A171" s="38"/>
      <c r="B171" s="38" t="s">
        <v>110</v>
      </c>
      <c r="C171" s="38"/>
      <c r="D171" s="39" t="s">
        <v>30</v>
      </c>
      <c r="E171" s="40">
        <v>32850</v>
      </c>
      <c r="F171" s="40">
        <f>SUM(F172:F193)</f>
        <v>698854</v>
      </c>
      <c r="G171" s="40">
        <f>SUM(G172:G193)</f>
        <v>32850</v>
      </c>
      <c r="H171" s="28">
        <f t="shared" si="3"/>
        <v>698854</v>
      </c>
    </row>
    <row r="172" spans="1:8" ht="22.5" customHeight="1">
      <c r="A172" s="43"/>
      <c r="B172" s="43"/>
      <c r="C172" s="43" t="s">
        <v>70</v>
      </c>
      <c r="D172" s="44" t="s">
        <v>376</v>
      </c>
      <c r="E172" s="45">
        <v>0</v>
      </c>
      <c r="F172" s="45">
        <v>626700</v>
      </c>
      <c r="G172" s="45">
        <v>0</v>
      </c>
      <c r="H172" s="34">
        <f t="shared" si="3"/>
        <v>626700</v>
      </c>
    </row>
    <row r="173" spans="1:8" ht="22.5" customHeight="1">
      <c r="A173" s="43"/>
      <c r="B173" s="43"/>
      <c r="C173" s="43" t="s">
        <v>323</v>
      </c>
      <c r="D173" s="44" t="s">
        <v>324</v>
      </c>
      <c r="E173" s="45">
        <v>20054</v>
      </c>
      <c r="F173" s="45">
        <v>12380</v>
      </c>
      <c r="G173" s="45">
        <v>20054</v>
      </c>
      <c r="H173" s="34">
        <f t="shared" si="3"/>
        <v>12380</v>
      </c>
    </row>
    <row r="174" spans="1:8" ht="22.5" customHeight="1">
      <c r="A174" s="43"/>
      <c r="B174" s="43"/>
      <c r="C174" s="43" t="s">
        <v>377</v>
      </c>
      <c r="D174" s="44" t="s">
        <v>324</v>
      </c>
      <c r="E174" s="45">
        <v>0</v>
      </c>
      <c r="F174" s="45">
        <v>20054</v>
      </c>
      <c r="G174" s="45">
        <v>0</v>
      </c>
      <c r="H174" s="34">
        <f t="shared" si="3"/>
        <v>20054</v>
      </c>
    </row>
    <row r="175" spans="1:8" ht="22.5" customHeight="1">
      <c r="A175" s="43"/>
      <c r="B175" s="43"/>
      <c r="C175" s="43" t="s">
        <v>378</v>
      </c>
      <c r="D175" s="44" t="s">
        <v>324</v>
      </c>
      <c r="E175" s="45">
        <v>0</v>
      </c>
      <c r="F175" s="45">
        <v>6685</v>
      </c>
      <c r="G175" s="45">
        <v>0</v>
      </c>
      <c r="H175" s="34">
        <f t="shared" si="3"/>
        <v>6685</v>
      </c>
    </row>
    <row r="176" spans="1:8" ht="22.5" customHeight="1">
      <c r="A176" s="43"/>
      <c r="B176" s="43"/>
      <c r="C176" s="43" t="s">
        <v>325</v>
      </c>
      <c r="D176" s="44" t="s">
        <v>326</v>
      </c>
      <c r="E176" s="45">
        <v>3455</v>
      </c>
      <c r="F176" s="45">
        <v>2320</v>
      </c>
      <c r="G176" s="45">
        <v>3455</v>
      </c>
      <c r="H176" s="34">
        <f t="shared" si="3"/>
        <v>2320</v>
      </c>
    </row>
    <row r="177" spans="1:8" ht="22.5" customHeight="1">
      <c r="A177" s="43"/>
      <c r="B177" s="43"/>
      <c r="C177" s="43" t="s">
        <v>379</v>
      </c>
      <c r="D177" s="44" t="s">
        <v>326</v>
      </c>
      <c r="E177" s="45">
        <v>0</v>
      </c>
      <c r="F177" s="45">
        <v>3455</v>
      </c>
      <c r="G177" s="45">
        <v>0</v>
      </c>
      <c r="H177" s="34">
        <f t="shared" si="3"/>
        <v>3455</v>
      </c>
    </row>
    <row r="178" spans="1:8" ht="22.5" customHeight="1">
      <c r="A178" s="43"/>
      <c r="B178" s="43"/>
      <c r="C178" s="43" t="s">
        <v>380</v>
      </c>
      <c r="D178" s="44" t="s">
        <v>326</v>
      </c>
      <c r="E178" s="45">
        <v>0</v>
      </c>
      <c r="F178" s="45">
        <v>1152</v>
      </c>
      <c r="G178" s="45">
        <v>0</v>
      </c>
      <c r="H178" s="34">
        <f t="shared" si="3"/>
        <v>1152</v>
      </c>
    </row>
    <row r="179" spans="1:8" ht="22.5" customHeight="1">
      <c r="A179" s="43"/>
      <c r="B179" s="43"/>
      <c r="C179" s="43" t="s">
        <v>327</v>
      </c>
      <c r="D179" s="44" t="s">
        <v>328</v>
      </c>
      <c r="E179" s="45">
        <v>491</v>
      </c>
      <c r="F179" s="45">
        <v>300</v>
      </c>
      <c r="G179" s="45">
        <v>491</v>
      </c>
      <c r="H179" s="34">
        <f t="shared" si="3"/>
        <v>300</v>
      </c>
    </row>
    <row r="180" spans="1:8" ht="22.5" customHeight="1">
      <c r="A180" s="43"/>
      <c r="B180" s="43"/>
      <c r="C180" s="43" t="s">
        <v>381</v>
      </c>
      <c r="D180" s="44" t="s">
        <v>328</v>
      </c>
      <c r="E180" s="45">
        <v>0</v>
      </c>
      <c r="F180" s="45">
        <v>491</v>
      </c>
      <c r="G180" s="45">
        <v>0</v>
      </c>
      <c r="H180" s="34">
        <f t="shared" si="3"/>
        <v>491</v>
      </c>
    </row>
    <row r="181" spans="1:8" ht="22.5" customHeight="1">
      <c r="A181" s="43"/>
      <c r="B181" s="43"/>
      <c r="C181" s="43" t="s">
        <v>382</v>
      </c>
      <c r="D181" s="44" t="s">
        <v>328</v>
      </c>
      <c r="E181" s="45">
        <v>0</v>
      </c>
      <c r="F181" s="45">
        <v>164</v>
      </c>
      <c r="G181" s="45">
        <v>0</v>
      </c>
      <c r="H181" s="34">
        <f t="shared" si="3"/>
        <v>164</v>
      </c>
    </row>
    <row r="182" spans="1:8" ht="22.5" customHeight="1">
      <c r="A182" s="43"/>
      <c r="B182" s="43"/>
      <c r="C182" s="43" t="s">
        <v>305</v>
      </c>
      <c r="D182" s="44" t="s">
        <v>306</v>
      </c>
      <c r="E182" s="45">
        <v>4000</v>
      </c>
      <c r="F182" s="45">
        <v>400</v>
      </c>
      <c r="G182" s="45">
        <v>4000</v>
      </c>
      <c r="H182" s="34">
        <f t="shared" si="3"/>
        <v>400</v>
      </c>
    </row>
    <row r="183" spans="1:8" ht="22.5" customHeight="1">
      <c r="A183" s="43"/>
      <c r="B183" s="43"/>
      <c r="C183" s="43" t="s">
        <v>383</v>
      </c>
      <c r="D183" s="44" t="s">
        <v>306</v>
      </c>
      <c r="E183" s="45">
        <v>0</v>
      </c>
      <c r="F183" s="45">
        <v>937</v>
      </c>
      <c r="G183" s="45">
        <v>0</v>
      </c>
      <c r="H183" s="34">
        <f t="shared" si="3"/>
        <v>937</v>
      </c>
    </row>
    <row r="184" spans="1:8" ht="22.5" customHeight="1">
      <c r="A184" s="43"/>
      <c r="B184" s="43"/>
      <c r="C184" s="43" t="s">
        <v>384</v>
      </c>
      <c r="D184" s="44" t="s">
        <v>306</v>
      </c>
      <c r="E184" s="45">
        <v>0</v>
      </c>
      <c r="F184" s="45">
        <v>313</v>
      </c>
      <c r="G184" s="45">
        <v>0</v>
      </c>
      <c r="H184" s="34">
        <f t="shared" si="3"/>
        <v>313</v>
      </c>
    </row>
    <row r="185" spans="1:8" ht="22.5" customHeight="1">
      <c r="A185" s="43"/>
      <c r="B185" s="43"/>
      <c r="C185" s="43" t="s">
        <v>220</v>
      </c>
      <c r="D185" s="44" t="s">
        <v>221</v>
      </c>
      <c r="E185" s="45">
        <v>0</v>
      </c>
      <c r="F185" s="45">
        <v>2800</v>
      </c>
      <c r="G185" s="45">
        <v>0</v>
      </c>
      <c r="H185" s="34">
        <f t="shared" si="3"/>
        <v>2800</v>
      </c>
    </row>
    <row r="186" spans="1:8" ht="22.5" customHeight="1">
      <c r="A186" s="43"/>
      <c r="B186" s="43"/>
      <c r="C186" s="43" t="s">
        <v>385</v>
      </c>
      <c r="D186" s="44" t="s">
        <v>221</v>
      </c>
      <c r="E186" s="45">
        <v>0</v>
      </c>
      <c r="F186" s="45">
        <v>4042</v>
      </c>
      <c r="G186" s="45">
        <v>0</v>
      </c>
      <c r="H186" s="34">
        <f t="shared" si="3"/>
        <v>4042</v>
      </c>
    </row>
    <row r="187" spans="1:8" ht="22.5" customHeight="1">
      <c r="A187" s="43"/>
      <c r="B187" s="43"/>
      <c r="C187" s="43" t="s">
        <v>386</v>
      </c>
      <c r="D187" s="44" t="s">
        <v>221</v>
      </c>
      <c r="E187" s="45">
        <v>0</v>
      </c>
      <c r="F187" s="45">
        <v>1346</v>
      </c>
      <c r="G187" s="45">
        <v>0</v>
      </c>
      <c r="H187" s="34">
        <f t="shared" si="3"/>
        <v>1346</v>
      </c>
    </row>
    <row r="188" spans="1:8" ht="22.5" customHeight="1">
      <c r="A188" s="43"/>
      <c r="B188" s="43"/>
      <c r="C188" s="43" t="s">
        <v>333</v>
      </c>
      <c r="D188" s="44" t="s">
        <v>334</v>
      </c>
      <c r="E188" s="45">
        <v>850</v>
      </c>
      <c r="F188" s="45">
        <v>0</v>
      </c>
      <c r="G188" s="45">
        <v>850</v>
      </c>
      <c r="H188" s="34">
        <f t="shared" si="3"/>
        <v>0</v>
      </c>
    </row>
    <row r="189" spans="1:8" ht="22.5" customHeight="1">
      <c r="A189" s="43"/>
      <c r="B189" s="43"/>
      <c r="C189" s="43" t="s">
        <v>387</v>
      </c>
      <c r="D189" s="44" t="s">
        <v>388</v>
      </c>
      <c r="E189" s="45">
        <v>4000</v>
      </c>
      <c r="F189" s="45">
        <v>0</v>
      </c>
      <c r="G189" s="45">
        <v>4000</v>
      </c>
      <c r="H189" s="34">
        <f t="shared" si="3"/>
        <v>0</v>
      </c>
    </row>
    <row r="190" spans="1:8" ht="22.5" customHeight="1">
      <c r="A190" s="43"/>
      <c r="B190" s="43"/>
      <c r="C190" s="43" t="s">
        <v>389</v>
      </c>
      <c r="D190" s="44" t="s">
        <v>388</v>
      </c>
      <c r="E190" s="45">
        <v>0</v>
      </c>
      <c r="F190" s="45">
        <v>11411</v>
      </c>
      <c r="G190" s="45">
        <v>0</v>
      </c>
      <c r="H190" s="34">
        <f t="shared" si="3"/>
        <v>11411</v>
      </c>
    </row>
    <row r="191" spans="1:8" ht="22.5" customHeight="1">
      <c r="A191" s="43"/>
      <c r="B191" s="43"/>
      <c r="C191" s="43" t="s">
        <v>390</v>
      </c>
      <c r="D191" s="44" t="s">
        <v>388</v>
      </c>
      <c r="E191" s="45">
        <v>0</v>
      </c>
      <c r="F191" s="45">
        <v>3804</v>
      </c>
      <c r="G191" s="45">
        <v>0</v>
      </c>
      <c r="H191" s="34">
        <f t="shared" si="3"/>
        <v>3804</v>
      </c>
    </row>
    <row r="192" spans="1:8" ht="22.5" customHeight="1">
      <c r="A192" s="43"/>
      <c r="B192" s="43"/>
      <c r="C192" s="43" t="s">
        <v>391</v>
      </c>
      <c r="D192" s="44" t="s">
        <v>340</v>
      </c>
      <c r="E192" s="45">
        <v>0</v>
      </c>
      <c r="F192" s="45">
        <v>75</v>
      </c>
      <c r="G192" s="45">
        <v>0</v>
      </c>
      <c r="H192" s="34">
        <f t="shared" si="3"/>
        <v>75</v>
      </c>
    </row>
    <row r="193" spans="1:8" ht="22.5" customHeight="1">
      <c r="A193" s="43"/>
      <c r="B193" s="43"/>
      <c r="C193" s="43" t="s">
        <v>392</v>
      </c>
      <c r="D193" s="44" t="s">
        <v>340</v>
      </c>
      <c r="E193" s="45">
        <v>0</v>
      </c>
      <c r="F193" s="45">
        <v>25</v>
      </c>
      <c r="G193" s="45">
        <v>0</v>
      </c>
      <c r="H193" s="34">
        <f t="shared" si="3"/>
        <v>25</v>
      </c>
    </row>
    <row r="194" spans="1:8" s="51" customFormat="1" ht="35.25" customHeight="1">
      <c r="A194" s="46" t="s">
        <v>393</v>
      </c>
      <c r="B194" s="46"/>
      <c r="C194" s="46"/>
      <c r="D194" s="47" t="s">
        <v>394</v>
      </c>
      <c r="E194" s="48">
        <v>18910576</v>
      </c>
      <c r="F194" s="48">
        <f>F195+F210</f>
        <v>2699850</v>
      </c>
      <c r="G194" s="48">
        <f>G195+G210</f>
        <v>0</v>
      </c>
      <c r="H194" s="48">
        <f t="shared" si="3"/>
        <v>21610426</v>
      </c>
    </row>
    <row r="195" spans="1:8" s="31" customFormat="1" ht="24" customHeight="1">
      <c r="A195" s="26"/>
      <c r="B195" s="26" t="s">
        <v>116</v>
      </c>
      <c r="C195" s="26"/>
      <c r="D195" s="27" t="s">
        <v>117</v>
      </c>
      <c r="E195" s="28">
        <v>5756233</v>
      </c>
      <c r="F195" s="28">
        <f>SUM(F196:F209)</f>
        <v>2588896</v>
      </c>
      <c r="G195" s="28">
        <f>SUM(G196:G209)</f>
        <v>0</v>
      </c>
      <c r="H195" s="28">
        <f t="shared" si="3"/>
        <v>8345129</v>
      </c>
    </row>
    <row r="196" spans="1:8" s="37" customFormat="1" ht="32.25" customHeight="1">
      <c r="A196" s="32"/>
      <c r="B196" s="32"/>
      <c r="C196" s="32" t="s">
        <v>301</v>
      </c>
      <c r="D196" s="33" t="s">
        <v>302</v>
      </c>
      <c r="E196" s="34">
        <v>5092</v>
      </c>
      <c r="F196" s="34">
        <v>2840</v>
      </c>
      <c r="G196" s="34">
        <v>0</v>
      </c>
      <c r="H196" s="34">
        <f t="shared" si="3"/>
        <v>7932</v>
      </c>
    </row>
    <row r="197" spans="1:8" s="37" customFormat="1" ht="22.5" customHeight="1">
      <c r="A197" s="32"/>
      <c r="B197" s="32"/>
      <c r="C197" s="32" t="s">
        <v>395</v>
      </c>
      <c r="D197" s="33" t="s">
        <v>396</v>
      </c>
      <c r="E197" s="34">
        <v>2360</v>
      </c>
      <c r="F197" s="34">
        <v>2480</v>
      </c>
      <c r="G197" s="34">
        <v>0</v>
      </c>
      <c r="H197" s="34">
        <f t="shared" si="3"/>
        <v>4840</v>
      </c>
    </row>
    <row r="198" spans="1:8" s="37" customFormat="1" ht="18.75" customHeight="1">
      <c r="A198" s="32"/>
      <c r="B198" s="32"/>
      <c r="C198" s="32" t="s">
        <v>323</v>
      </c>
      <c r="D198" s="33" t="s">
        <v>324</v>
      </c>
      <c r="E198" s="34">
        <v>3640195</v>
      </c>
      <c r="F198" s="34">
        <v>1832459</v>
      </c>
      <c r="G198" s="34">
        <v>0</v>
      </c>
      <c r="H198" s="34">
        <f t="shared" si="3"/>
        <v>5472654</v>
      </c>
    </row>
    <row r="199" spans="1:8" s="37" customFormat="1" ht="18.75" customHeight="1">
      <c r="A199" s="32"/>
      <c r="B199" s="32"/>
      <c r="C199" s="32" t="s">
        <v>325</v>
      </c>
      <c r="D199" s="33" t="s">
        <v>326</v>
      </c>
      <c r="E199" s="34">
        <v>678342</v>
      </c>
      <c r="F199" s="34">
        <v>347276</v>
      </c>
      <c r="G199" s="34">
        <v>0</v>
      </c>
      <c r="H199" s="34">
        <f t="shared" si="3"/>
        <v>1025618</v>
      </c>
    </row>
    <row r="200" spans="1:8" s="37" customFormat="1" ht="18.75" customHeight="1">
      <c r="A200" s="32"/>
      <c r="B200" s="32"/>
      <c r="C200" s="32" t="s">
        <v>327</v>
      </c>
      <c r="D200" s="33" t="s">
        <v>328</v>
      </c>
      <c r="E200" s="34">
        <v>95088</v>
      </c>
      <c r="F200" s="34">
        <v>49471</v>
      </c>
      <c r="G200" s="34">
        <v>0</v>
      </c>
      <c r="H200" s="34">
        <f t="shared" si="3"/>
        <v>144559</v>
      </c>
    </row>
    <row r="201" spans="1:8" s="37" customFormat="1" ht="18.75" customHeight="1">
      <c r="A201" s="32"/>
      <c r="B201" s="32"/>
      <c r="C201" s="32" t="s">
        <v>397</v>
      </c>
      <c r="D201" s="33" t="s">
        <v>398</v>
      </c>
      <c r="E201" s="34">
        <v>53</v>
      </c>
      <c r="F201" s="34">
        <v>15</v>
      </c>
      <c r="G201" s="34">
        <v>0</v>
      </c>
      <c r="H201" s="34">
        <f t="shared" si="3"/>
        <v>68</v>
      </c>
    </row>
    <row r="202" spans="1:8" s="37" customFormat="1" ht="18.75" customHeight="1">
      <c r="A202" s="32"/>
      <c r="B202" s="32"/>
      <c r="C202" s="32" t="s">
        <v>305</v>
      </c>
      <c r="D202" s="33" t="s">
        <v>306</v>
      </c>
      <c r="E202" s="34">
        <v>27453</v>
      </c>
      <c r="F202" s="34">
        <v>18359</v>
      </c>
      <c r="G202" s="34">
        <v>0</v>
      </c>
      <c r="H202" s="34">
        <f aca="true" t="shared" si="4" ref="H202:H233">E202+F202-G202</f>
        <v>45812</v>
      </c>
    </row>
    <row r="203" spans="1:8" s="37" customFormat="1" ht="18.75" customHeight="1">
      <c r="A203" s="32"/>
      <c r="B203" s="32"/>
      <c r="C203" s="32" t="s">
        <v>399</v>
      </c>
      <c r="D203" s="33" t="s">
        <v>400</v>
      </c>
      <c r="E203" s="34">
        <v>289927</v>
      </c>
      <c r="F203" s="34">
        <v>146573</v>
      </c>
      <c r="G203" s="34">
        <v>0</v>
      </c>
      <c r="H203" s="34">
        <f t="shared" si="4"/>
        <v>436500</v>
      </c>
    </row>
    <row r="204" spans="1:8" s="37" customFormat="1" ht="18.75" customHeight="1">
      <c r="A204" s="32"/>
      <c r="B204" s="32"/>
      <c r="C204" s="43" t="s">
        <v>216</v>
      </c>
      <c r="D204" s="44" t="s">
        <v>217</v>
      </c>
      <c r="E204" s="34">
        <v>205133</v>
      </c>
      <c r="F204" s="34">
        <v>97977</v>
      </c>
      <c r="G204" s="34">
        <v>0</v>
      </c>
      <c r="H204" s="34">
        <f t="shared" si="4"/>
        <v>303110</v>
      </c>
    </row>
    <row r="205" spans="1:8" s="37" customFormat="1" ht="18.75" customHeight="1">
      <c r="A205" s="32"/>
      <c r="B205" s="32"/>
      <c r="C205" s="43" t="s">
        <v>218</v>
      </c>
      <c r="D205" s="44" t="s">
        <v>219</v>
      </c>
      <c r="E205" s="34">
        <v>3684</v>
      </c>
      <c r="F205" s="34">
        <v>2966</v>
      </c>
      <c r="G205" s="34">
        <v>0</v>
      </c>
      <c r="H205" s="34">
        <f t="shared" si="4"/>
        <v>6650</v>
      </c>
    </row>
    <row r="206" spans="1:8" s="37" customFormat="1" ht="18.75" customHeight="1">
      <c r="A206" s="32"/>
      <c r="B206" s="32"/>
      <c r="C206" s="32" t="s">
        <v>331</v>
      </c>
      <c r="D206" s="33" t="s">
        <v>332</v>
      </c>
      <c r="E206" s="34">
        <v>1039</v>
      </c>
      <c r="F206" s="34">
        <v>461</v>
      </c>
      <c r="G206" s="34">
        <v>0</v>
      </c>
      <c r="H206" s="34">
        <f t="shared" si="4"/>
        <v>1500</v>
      </c>
    </row>
    <row r="207" spans="1:8" s="37" customFormat="1" ht="18.75" customHeight="1">
      <c r="A207" s="32"/>
      <c r="B207" s="32"/>
      <c r="C207" s="43" t="s">
        <v>220</v>
      </c>
      <c r="D207" s="44" t="s">
        <v>221</v>
      </c>
      <c r="E207" s="34">
        <v>48865</v>
      </c>
      <c r="F207" s="34">
        <v>82554</v>
      </c>
      <c r="G207" s="34">
        <v>0</v>
      </c>
      <c r="H207" s="34">
        <f t="shared" si="4"/>
        <v>131419</v>
      </c>
    </row>
    <row r="208" spans="1:8" s="37" customFormat="1" ht="18.75" customHeight="1">
      <c r="A208" s="32"/>
      <c r="B208" s="32"/>
      <c r="C208" s="32" t="s">
        <v>333</v>
      </c>
      <c r="D208" s="33" t="s">
        <v>334</v>
      </c>
      <c r="E208" s="34">
        <v>1828</v>
      </c>
      <c r="F208" s="34">
        <v>1472</v>
      </c>
      <c r="G208" s="34">
        <v>0</v>
      </c>
      <c r="H208" s="34">
        <f t="shared" si="4"/>
        <v>3300</v>
      </c>
    </row>
    <row r="209" spans="1:8" s="37" customFormat="1" ht="18.75" customHeight="1">
      <c r="A209" s="32"/>
      <c r="B209" s="32"/>
      <c r="C209" s="32" t="s">
        <v>339</v>
      </c>
      <c r="D209" s="33" t="s">
        <v>340</v>
      </c>
      <c r="E209" s="34">
        <v>9189</v>
      </c>
      <c r="F209" s="34">
        <v>3993</v>
      </c>
      <c r="G209" s="34">
        <v>0</v>
      </c>
      <c r="H209" s="34">
        <f t="shared" si="4"/>
        <v>13182</v>
      </c>
    </row>
    <row r="210" spans="1:8" s="31" customFormat="1" ht="24" customHeight="1">
      <c r="A210" s="26"/>
      <c r="B210" s="26" t="s">
        <v>401</v>
      </c>
      <c r="C210" s="26"/>
      <c r="D210" s="27" t="s">
        <v>402</v>
      </c>
      <c r="E210" s="28">
        <v>818321</v>
      </c>
      <c r="F210" s="28">
        <f>SUM(F211:F217)</f>
        <v>110954</v>
      </c>
      <c r="G210" s="28">
        <f>SUM(G211:G217)</f>
        <v>0</v>
      </c>
      <c r="H210" s="28">
        <f t="shared" si="4"/>
        <v>929275</v>
      </c>
    </row>
    <row r="211" spans="1:8" s="37" customFormat="1" ht="32.25" customHeight="1">
      <c r="A211" s="32"/>
      <c r="B211" s="32"/>
      <c r="C211" s="32" t="s">
        <v>301</v>
      </c>
      <c r="D211" s="33" t="s">
        <v>302</v>
      </c>
      <c r="E211" s="34">
        <v>2862</v>
      </c>
      <c r="F211" s="34">
        <v>238</v>
      </c>
      <c r="G211" s="34">
        <v>0</v>
      </c>
      <c r="H211" s="34">
        <f t="shared" si="4"/>
        <v>3100</v>
      </c>
    </row>
    <row r="212" spans="1:8" s="37" customFormat="1" ht="18.75" customHeight="1">
      <c r="A212" s="32"/>
      <c r="B212" s="32"/>
      <c r="C212" s="32" t="s">
        <v>323</v>
      </c>
      <c r="D212" s="33" t="s">
        <v>324</v>
      </c>
      <c r="E212" s="34">
        <v>500561</v>
      </c>
      <c r="F212" s="34">
        <v>82084</v>
      </c>
      <c r="G212" s="34">
        <v>0</v>
      </c>
      <c r="H212" s="34">
        <f t="shared" si="4"/>
        <v>582645</v>
      </c>
    </row>
    <row r="213" spans="1:8" s="37" customFormat="1" ht="18.75" customHeight="1">
      <c r="A213" s="32"/>
      <c r="B213" s="32"/>
      <c r="C213" s="32" t="s">
        <v>325</v>
      </c>
      <c r="D213" s="33" t="s">
        <v>326</v>
      </c>
      <c r="E213" s="34">
        <v>99561</v>
      </c>
      <c r="F213" s="34">
        <v>16897</v>
      </c>
      <c r="G213" s="34">
        <v>0</v>
      </c>
      <c r="H213" s="34">
        <f t="shared" si="4"/>
        <v>116458</v>
      </c>
    </row>
    <row r="214" spans="1:8" s="37" customFormat="1" ht="18.75" customHeight="1">
      <c r="A214" s="32"/>
      <c r="B214" s="32"/>
      <c r="C214" s="32" t="s">
        <v>327</v>
      </c>
      <c r="D214" s="33" t="s">
        <v>328</v>
      </c>
      <c r="E214" s="34">
        <v>13605</v>
      </c>
      <c r="F214" s="34">
        <v>2307</v>
      </c>
      <c r="G214" s="34">
        <v>0</v>
      </c>
      <c r="H214" s="34">
        <f t="shared" si="4"/>
        <v>15912</v>
      </c>
    </row>
    <row r="215" spans="1:8" s="37" customFormat="1" ht="18.75" customHeight="1">
      <c r="A215" s="32"/>
      <c r="B215" s="32"/>
      <c r="C215" s="32" t="s">
        <v>305</v>
      </c>
      <c r="D215" s="33" t="s">
        <v>306</v>
      </c>
      <c r="E215" s="34">
        <v>19891</v>
      </c>
      <c r="F215" s="34">
        <v>3069</v>
      </c>
      <c r="G215" s="34">
        <v>0</v>
      </c>
      <c r="H215" s="34">
        <f t="shared" si="4"/>
        <v>22960</v>
      </c>
    </row>
    <row r="216" spans="1:8" s="37" customFormat="1" ht="18.75" customHeight="1">
      <c r="A216" s="32"/>
      <c r="B216" s="32"/>
      <c r="C216" s="43" t="s">
        <v>216</v>
      </c>
      <c r="D216" s="44" t="s">
        <v>217</v>
      </c>
      <c r="E216" s="34">
        <v>72648</v>
      </c>
      <c r="F216" s="34">
        <v>4644</v>
      </c>
      <c r="G216" s="34">
        <v>0</v>
      </c>
      <c r="H216" s="34">
        <f t="shared" si="4"/>
        <v>77292</v>
      </c>
    </row>
    <row r="217" spans="1:8" s="37" customFormat="1" ht="36.75" customHeight="1">
      <c r="A217" s="32"/>
      <c r="B217" s="32"/>
      <c r="C217" s="43" t="s">
        <v>220</v>
      </c>
      <c r="D217" s="44" t="s">
        <v>221</v>
      </c>
      <c r="E217" s="34">
        <v>21965</v>
      </c>
      <c r="F217" s="34">
        <v>1715</v>
      </c>
      <c r="G217" s="34">
        <v>0</v>
      </c>
      <c r="H217" s="34">
        <f t="shared" si="4"/>
        <v>23680</v>
      </c>
    </row>
    <row r="218" spans="1:8" s="51" customFormat="1" ht="36" customHeight="1">
      <c r="A218" s="46" t="s">
        <v>118</v>
      </c>
      <c r="B218" s="46"/>
      <c r="C218" s="46"/>
      <c r="D218" s="47" t="s">
        <v>403</v>
      </c>
      <c r="E218" s="48">
        <v>923750</v>
      </c>
      <c r="F218" s="48">
        <f>F219+F221</f>
        <v>16685</v>
      </c>
      <c r="G218" s="48">
        <f>G219+G221</f>
        <v>73000</v>
      </c>
      <c r="H218" s="48">
        <f t="shared" si="4"/>
        <v>867435</v>
      </c>
    </row>
    <row r="219" spans="1:8" s="42" customFormat="1" ht="33.75" customHeight="1">
      <c r="A219" s="265"/>
      <c r="B219" s="265">
        <v>90008</v>
      </c>
      <c r="C219" s="265"/>
      <c r="D219" s="39" t="s">
        <v>404</v>
      </c>
      <c r="E219" s="40">
        <v>0</v>
      </c>
      <c r="F219" s="40">
        <f>F220</f>
        <v>10000</v>
      </c>
      <c r="G219" s="40">
        <f>G220</f>
        <v>0</v>
      </c>
      <c r="H219" s="28">
        <f t="shared" si="4"/>
        <v>10000</v>
      </c>
    </row>
    <row r="220" spans="1:8" ht="19.5" customHeight="1">
      <c r="A220" s="266"/>
      <c r="B220" s="266"/>
      <c r="C220" s="266">
        <v>6030</v>
      </c>
      <c r="D220" s="44" t="s">
        <v>405</v>
      </c>
      <c r="E220" s="45">
        <v>0</v>
      </c>
      <c r="F220" s="45">
        <v>10000</v>
      </c>
      <c r="G220" s="45">
        <v>0</v>
      </c>
      <c r="H220" s="34">
        <f t="shared" si="4"/>
        <v>10000</v>
      </c>
    </row>
    <row r="221" spans="1:8" s="42" customFormat="1" ht="20.25" customHeight="1">
      <c r="A221" s="265"/>
      <c r="B221" s="265">
        <v>90095</v>
      </c>
      <c r="C221" s="265"/>
      <c r="D221" s="39" t="s">
        <v>30</v>
      </c>
      <c r="E221" s="40">
        <v>400000</v>
      </c>
      <c r="F221" s="40">
        <f>SUM(F222:F223)</f>
        <v>6685</v>
      </c>
      <c r="G221" s="40">
        <f>SUM(G222:G223)</f>
        <v>73000</v>
      </c>
      <c r="H221" s="28">
        <f t="shared" si="4"/>
        <v>333685</v>
      </c>
    </row>
    <row r="222" spans="1:8" ht="20.25" customHeight="1">
      <c r="A222" s="266"/>
      <c r="B222" s="266"/>
      <c r="C222" s="266">
        <v>4210</v>
      </c>
      <c r="D222" s="44" t="s">
        <v>306</v>
      </c>
      <c r="E222" s="45">
        <v>14000</v>
      </c>
      <c r="F222" s="45">
        <v>6685</v>
      </c>
      <c r="G222" s="45">
        <v>0</v>
      </c>
      <c r="H222" s="34">
        <f t="shared" si="4"/>
        <v>20685</v>
      </c>
    </row>
    <row r="223" spans="1:8" ht="20.25" customHeight="1">
      <c r="A223" s="266"/>
      <c r="B223" s="266"/>
      <c r="C223" s="266">
        <v>4300</v>
      </c>
      <c r="D223" s="44" t="s">
        <v>221</v>
      </c>
      <c r="E223" s="45">
        <v>326000</v>
      </c>
      <c r="F223" s="45">
        <v>0</v>
      </c>
      <c r="G223" s="45">
        <v>73000</v>
      </c>
      <c r="H223" s="34">
        <f t="shared" si="4"/>
        <v>253000</v>
      </c>
    </row>
    <row r="224" spans="1:8" s="51" customFormat="1" ht="36" customHeight="1">
      <c r="A224" s="267">
        <v>921</v>
      </c>
      <c r="B224" s="267"/>
      <c r="C224" s="267"/>
      <c r="D224" s="47" t="s">
        <v>269</v>
      </c>
      <c r="E224" s="48">
        <v>55256959</v>
      </c>
      <c r="F224" s="48">
        <f>F225+F227+F230+F232</f>
        <v>871800</v>
      </c>
      <c r="G224" s="48">
        <f>G225+G227+G230+G232</f>
        <v>11800</v>
      </c>
      <c r="H224" s="48">
        <f t="shared" si="4"/>
        <v>56116959</v>
      </c>
    </row>
    <row r="225" spans="1:8" s="31" customFormat="1" ht="21.75" customHeight="1">
      <c r="A225" s="268"/>
      <c r="B225" s="268">
        <v>92105</v>
      </c>
      <c r="C225" s="268"/>
      <c r="D225" s="27" t="s">
        <v>125</v>
      </c>
      <c r="E225" s="28">
        <v>0</v>
      </c>
      <c r="F225" s="28">
        <f>F226</f>
        <v>300000</v>
      </c>
      <c r="G225" s="28">
        <f>G226</f>
        <v>0</v>
      </c>
      <c r="H225" s="28">
        <f t="shared" si="4"/>
        <v>300000</v>
      </c>
    </row>
    <row r="226" spans="1:8" s="37" customFormat="1" ht="36" customHeight="1">
      <c r="A226" s="269"/>
      <c r="B226" s="269"/>
      <c r="C226" s="266">
        <v>2480</v>
      </c>
      <c r="D226" s="44" t="s">
        <v>406</v>
      </c>
      <c r="E226" s="34">
        <v>0</v>
      </c>
      <c r="F226" s="34">
        <v>300000</v>
      </c>
      <c r="G226" s="34">
        <v>0</v>
      </c>
      <c r="H226" s="34">
        <f t="shared" si="4"/>
        <v>300000</v>
      </c>
    </row>
    <row r="227" spans="1:8" s="42" customFormat="1" ht="21" customHeight="1">
      <c r="A227" s="265"/>
      <c r="B227" s="265">
        <v>92116</v>
      </c>
      <c r="C227" s="265"/>
      <c r="D227" s="39" t="s">
        <v>407</v>
      </c>
      <c r="E227" s="40">
        <v>10779614</v>
      </c>
      <c r="F227" s="40">
        <f>F228+F229</f>
        <v>71800</v>
      </c>
      <c r="G227" s="40">
        <f>G228+G229</f>
        <v>0</v>
      </c>
      <c r="H227" s="28">
        <f t="shared" si="4"/>
        <v>10851414</v>
      </c>
    </row>
    <row r="228" spans="1:8" s="37" customFormat="1" ht="35.25" customHeight="1">
      <c r="A228" s="269"/>
      <c r="B228" s="269"/>
      <c r="C228" s="269">
        <v>2480</v>
      </c>
      <c r="D228" s="33" t="s">
        <v>406</v>
      </c>
      <c r="E228" s="34">
        <v>9601450</v>
      </c>
      <c r="F228" s="34">
        <v>67000</v>
      </c>
      <c r="G228" s="34">
        <v>0</v>
      </c>
      <c r="H228" s="34">
        <f t="shared" si="4"/>
        <v>9668450</v>
      </c>
    </row>
    <row r="229" spans="1:8" s="37" customFormat="1" ht="62.25" customHeight="1">
      <c r="A229" s="269"/>
      <c r="B229" s="269"/>
      <c r="C229" s="269">
        <v>6220</v>
      </c>
      <c r="D229" s="33" t="s">
        <v>349</v>
      </c>
      <c r="E229" s="263">
        <v>150000</v>
      </c>
      <c r="F229" s="34">
        <v>4800</v>
      </c>
      <c r="G229" s="34">
        <v>0</v>
      </c>
      <c r="H229" s="34">
        <f t="shared" si="4"/>
        <v>154800</v>
      </c>
    </row>
    <row r="230" spans="1:8" s="31" customFormat="1" ht="23.25" customHeight="1">
      <c r="A230" s="268"/>
      <c r="B230" s="268">
        <v>92118</v>
      </c>
      <c r="C230" s="268"/>
      <c r="D230" s="27" t="s">
        <v>408</v>
      </c>
      <c r="E230" s="28">
        <v>6066319</v>
      </c>
      <c r="F230" s="28">
        <f>F231</f>
        <v>500000</v>
      </c>
      <c r="G230" s="28">
        <f>G231</f>
        <v>0</v>
      </c>
      <c r="H230" s="28">
        <f t="shared" si="4"/>
        <v>6566319</v>
      </c>
    </row>
    <row r="231" spans="1:8" s="37" customFormat="1" ht="60" customHeight="1">
      <c r="A231" s="269"/>
      <c r="B231" s="269"/>
      <c r="C231" s="269">
        <v>6220</v>
      </c>
      <c r="D231" s="33" t="s">
        <v>349</v>
      </c>
      <c r="E231" s="34">
        <v>0</v>
      </c>
      <c r="F231" s="34">
        <v>500000</v>
      </c>
      <c r="G231" s="34">
        <v>0</v>
      </c>
      <c r="H231" s="34">
        <f t="shared" si="4"/>
        <v>500000</v>
      </c>
    </row>
    <row r="232" spans="1:8" s="31" customFormat="1" ht="21" customHeight="1">
      <c r="A232" s="268"/>
      <c r="B232" s="268">
        <v>92195</v>
      </c>
      <c r="C232" s="268"/>
      <c r="D232" s="27" t="s">
        <v>30</v>
      </c>
      <c r="E232" s="28">
        <v>2441276</v>
      </c>
      <c r="F232" s="28">
        <f>F233</f>
        <v>0</v>
      </c>
      <c r="G232" s="28">
        <f>G233</f>
        <v>11800</v>
      </c>
      <c r="H232" s="28">
        <f t="shared" si="4"/>
        <v>2429476</v>
      </c>
    </row>
    <row r="233" spans="1:8" s="271" customFormat="1" ht="36.75" customHeight="1">
      <c r="A233" s="270"/>
      <c r="B233" s="270"/>
      <c r="C233" s="270">
        <v>2480</v>
      </c>
      <c r="D233" s="57" t="s">
        <v>406</v>
      </c>
      <c r="E233" s="58">
        <v>1129339</v>
      </c>
      <c r="F233" s="58">
        <v>0</v>
      </c>
      <c r="G233" s="58">
        <v>11800</v>
      </c>
      <c r="H233" s="58">
        <f t="shared" si="4"/>
        <v>1117539</v>
      </c>
    </row>
    <row r="234" spans="1:8" ht="12.75">
      <c r="A234" s="266"/>
      <c r="B234" s="266"/>
      <c r="C234" s="266"/>
      <c r="D234" s="44"/>
      <c r="E234" s="45"/>
      <c r="F234" s="45"/>
      <c r="G234" s="45"/>
      <c r="H234" s="34"/>
    </row>
    <row r="235" spans="1:8" ht="12.75">
      <c r="A235" s="266"/>
      <c r="B235" s="266"/>
      <c r="C235" s="266"/>
      <c r="D235" s="44"/>
      <c r="E235" s="45"/>
      <c r="F235" s="45"/>
      <c r="G235" s="45"/>
      <c r="H235" s="34"/>
    </row>
    <row r="236" spans="1:8" ht="12.75">
      <c r="A236" s="266"/>
      <c r="B236" s="266"/>
      <c r="C236" s="266"/>
      <c r="D236" s="44" t="s">
        <v>409</v>
      </c>
      <c r="E236" s="45"/>
      <c r="F236" s="45">
        <f>F18+F23+F126+F142+F144+F146+F148+F150+F152+F160+F164+F229+F231</f>
        <v>45790370</v>
      </c>
      <c r="G236" s="45">
        <f>G18+G23+G126+G142+G144+G146+G148+G150+G152+G160+G164+G229+G231</f>
        <v>0</v>
      </c>
      <c r="H236" s="45"/>
    </row>
    <row r="237" spans="1:8" ht="12.75">
      <c r="A237" s="266"/>
      <c r="B237" s="266"/>
      <c r="C237" s="266"/>
      <c r="D237" s="44" t="s">
        <v>410</v>
      </c>
      <c r="E237" s="45"/>
      <c r="F237" s="45">
        <f>F13+F14+F15+F16+F18+F20+F23+F25+F26+F27+F28+F29+F30+F31+F33+F41+F42+F43+F44+F45+F46+F47+F48+F49+F50+F51+F53+F54+F55+F56+F57+F58+F59+F60+F61+F63+F64+F65+F66+F67+F68+F69+F70+F71+F72+F74+F75+F77+F78+F79+F80+F81+F82+F83+F84+F85+F86+F88+F89+F90+F91+F92+F93+F94+F95+F97+F98+F99+F100+F101+F102+F103+F104+F105+F106+F108+F109+F110+F111+F112+F113+F114+F115+F116+F117+F119+F121+F122+F123+F124+F125+F126+F128+F129+F130+F131+F132+F134+F135+F136+F137+F138+F139+F142+F144+F146+F148+F150+F152+F154+F155+F156+F157+F158+F159+F160+F163+F164+F166+F167+F168+F169+F170+F172+F173+F174+F175+F176+F177+F178+F179+F180+F181+F182+F183+F184+F185+F186+F187+F188+F189+F190+F191+F192+F193+F196+F197+F198+F199+F200+F201+F202+F203+F204+F205+F206+F207+F208+F209+F211+F212+F213+F214+F215+F216+F217+F220+F222+F223+F226+F228+F231+F233+F36+F229</f>
        <v>55075953</v>
      </c>
      <c r="G237" s="45">
        <f>G13+G14+G15+G16+G18+G20+G23+G25+G26+G27+G28+G29+G30+G31+G33+G41+G42+G43+G44+G45+G46+G47+G48+G49+G50+G51+G53+G54+G55+G56+G57+G58+G59+G60+G61+G63+G64+G65+G66+G67+G68+G69+G70+G71+G72+G74+G75+G77+G78+G79+G80+G81+G82+G83+G84+G85+G86+G88+G89+G90+G91+G92+G93+G94+G95+G97+G98+G99+G100+G101+G102+G103+G104+G105+G106+G108+G109+G110+G111+G112+G113+G114+G115+G116+G117+G119+G121+G122+G123+G124+G125+G126+G128+G129+G130+G131+G132+G134+G135+G136+G137+G138+G139+G142+G144+G146+G148+G150+G152+G154+G155+G156+G157+G158+G159+G160+G163+G164+G166+G167+G168+G169+G170+G172+G173+G174+G175+G176+G177+G178+G179+G180+G181+G182+G183+G184+G185+G186+G187+G188+G189+G190+G191+G192+G193+G196+G197+G198+G199+G200+G201+G202+G203+G204+G205+G206+G207+G208+G209+G211+G212+G213+G214+G215+G216+G217+G220+G222+G223+G226+G228+G231+G233+G36+G229</f>
        <v>867025</v>
      </c>
      <c r="H237" s="34"/>
    </row>
    <row r="238" spans="1:8" ht="12.75">
      <c r="A238" s="266"/>
      <c r="B238" s="266"/>
      <c r="C238" s="266"/>
      <c r="D238" s="44" t="s">
        <v>411</v>
      </c>
      <c r="E238" s="45"/>
      <c r="F238" s="45">
        <f>F12+F17+F19+F22+F24+F32+F35+F40+F52+F62+F73+F76+F87+F96+F107+F118+F127+F133+F141+F143+F145+F147+F149+F151+F153+F162+F165+F171+F195+F210+F219+F221+F225+F227+F230+F232</f>
        <v>55078653</v>
      </c>
      <c r="G238" s="45">
        <f>G12+G17+G19+G22+G24+G32+G35+G40+G52+G62+G73+G76+G87+G96+G107+G118+G127+G133+G141+G143+G145+G147+G149+G151+G153+G162+G165+G171+G195+G210+G219+G221+G225+G227+G230+G232</f>
        <v>867025</v>
      </c>
      <c r="H238" s="34"/>
    </row>
    <row r="239" spans="1:8" ht="12.75">
      <c r="A239" s="266"/>
      <c r="B239" s="266"/>
      <c r="C239" s="266"/>
      <c r="D239" s="44"/>
      <c r="E239" s="45"/>
      <c r="F239" s="45"/>
      <c r="G239" s="45"/>
      <c r="H239" s="34">
        <f aca="true" t="shared" si="5" ref="H239:H270">E239+F239-G239</f>
        <v>0</v>
      </c>
    </row>
    <row r="240" spans="1:8" ht="12.75">
      <c r="A240" s="266"/>
      <c r="B240" s="266"/>
      <c r="C240" s="266"/>
      <c r="D240" s="44"/>
      <c r="E240" s="45"/>
      <c r="F240" s="45"/>
      <c r="G240" s="45"/>
      <c r="H240" s="34">
        <f t="shared" si="5"/>
        <v>0</v>
      </c>
    </row>
    <row r="241" spans="1:8" ht="12.75">
      <c r="A241" s="266"/>
      <c r="B241" s="266"/>
      <c r="C241" s="266"/>
      <c r="D241" s="44"/>
      <c r="E241" s="45"/>
      <c r="F241" s="45"/>
      <c r="G241" s="45"/>
      <c r="H241" s="34">
        <f t="shared" si="5"/>
        <v>0</v>
      </c>
    </row>
    <row r="242" spans="1:8" ht="12.75">
      <c r="A242" s="266"/>
      <c r="B242" s="266"/>
      <c r="C242" s="266"/>
      <c r="D242" s="44"/>
      <c r="E242" s="45"/>
      <c r="F242" s="45"/>
      <c r="G242" s="45"/>
      <c r="H242" s="34">
        <f t="shared" si="5"/>
        <v>0</v>
      </c>
    </row>
    <row r="243" spans="1:8" ht="12.75">
      <c r="A243" s="266"/>
      <c r="B243" s="266"/>
      <c r="C243" s="266"/>
      <c r="D243" s="44"/>
      <c r="E243" s="45"/>
      <c r="F243" s="45"/>
      <c r="G243" s="45"/>
      <c r="H243" s="34">
        <f t="shared" si="5"/>
        <v>0</v>
      </c>
    </row>
    <row r="244" spans="1:8" ht="12.75">
      <c r="A244" s="266"/>
      <c r="B244" s="266"/>
      <c r="C244" s="266"/>
      <c r="D244" s="44"/>
      <c r="E244" s="45"/>
      <c r="F244" s="45"/>
      <c r="G244" s="45"/>
      <c r="H244" s="34">
        <f t="shared" si="5"/>
        <v>0</v>
      </c>
    </row>
    <row r="245" spans="1:8" ht="12.75">
      <c r="A245" s="266"/>
      <c r="B245" s="266"/>
      <c r="C245" s="266"/>
      <c r="D245" s="44"/>
      <c r="E245" s="45"/>
      <c r="F245" s="45"/>
      <c r="G245" s="45"/>
      <c r="H245" s="34">
        <f t="shared" si="5"/>
        <v>0</v>
      </c>
    </row>
    <row r="246" spans="1:8" ht="12.75">
      <c r="A246" s="266"/>
      <c r="B246" s="266"/>
      <c r="C246" s="266"/>
      <c r="D246" s="44"/>
      <c r="E246" s="45"/>
      <c r="F246" s="45"/>
      <c r="G246" s="45"/>
      <c r="H246" s="34">
        <f t="shared" si="5"/>
        <v>0</v>
      </c>
    </row>
    <row r="247" spans="1:8" ht="12.75">
      <c r="A247" s="266"/>
      <c r="B247" s="266"/>
      <c r="C247" s="266"/>
      <c r="D247" s="44"/>
      <c r="E247" s="45"/>
      <c r="F247" s="45"/>
      <c r="G247" s="45"/>
      <c r="H247" s="34">
        <f t="shared" si="5"/>
        <v>0</v>
      </c>
    </row>
    <row r="248" spans="1:8" ht="12.75">
      <c r="A248" s="266"/>
      <c r="B248" s="266"/>
      <c r="C248" s="266"/>
      <c r="D248" s="44"/>
      <c r="E248" s="45"/>
      <c r="F248" s="45"/>
      <c r="G248" s="45"/>
      <c r="H248" s="34">
        <f t="shared" si="5"/>
        <v>0</v>
      </c>
    </row>
    <row r="249" spans="1:8" ht="12.75">
      <c r="A249" s="266"/>
      <c r="B249" s="266"/>
      <c r="C249" s="266"/>
      <c r="D249" s="44"/>
      <c r="E249" s="45"/>
      <c r="F249" s="45"/>
      <c r="G249" s="45"/>
      <c r="H249" s="34">
        <f t="shared" si="5"/>
        <v>0</v>
      </c>
    </row>
    <row r="250" spans="1:8" ht="12.75">
      <c r="A250" s="266"/>
      <c r="B250" s="266"/>
      <c r="C250" s="266"/>
      <c r="D250" s="44"/>
      <c r="E250" s="45"/>
      <c r="F250" s="45"/>
      <c r="G250" s="45"/>
      <c r="H250" s="34">
        <f t="shared" si="5"/>
        <v>0</v>
      </c>
    </row>
    <row r="251" spans="1:8" ht="12.75">
      <c r="A251" s="266"/>
      <c r="B251" s="266"/>
      <c r="C251" s="266"/>
      <c r="D251" s="44"/>
      <c r="E251" s="45"/>
      <c r="F251" s="45"/>
      <c r="G251" s="45"/>
      <c r="H251" s="34">
        <f t="shared" si="5"/>
        <v>0</v>
      </c>
    </row>
    <row r="252" spans="1:8" ht="12.75">
      <c r="A252" s="266"/>
      <c r="B252" s="266"/>
      <c r="C252" s="266"/>
      <c r="D252" s="44"/>
      <c r="E252" s="45"/>
      <c r="F252" s="45"/>
      <c r="G252" s="45"/>
      <c r="H252" s="34">
        <f t="shared" si="5"/>
        <v>0</v>
      </c>
    </row>
    <row r="253" spans="1:8" ht="12.75">
      <c r="A253" s="266"/>
      <c r="B253" s="266"/>
      <c r="C253" s="266"/>
      <c r="D253" s="44"/>
      <c r="E253" s="45"/>
      <c r="F253" s="45"/>
      <c r="G253" s="45"/>
      <c r="H253" s="34">
        <f t="shared" si="5"/>
        <v>0</v>
      </c>
    </row>
    <row r="254" spans="1:8" ht="12.75">
      <c r="A254" s="266"/>
      <c r="B254" s="266"/>
      <c r="C254" s="266"/>
      <c r="D254" s="44"/>
      <c r="E254" s="45"/>
      <c r="F254" s="45"/>
      <c r="G254" s="45"/>
      <c r="H254" s="34">
        <f t="shared" si="5"/>
        <v>0</v>
      </c>
    </row>
    <row r="255" spans="1:8" ht="12.75">
      <c r="A255" s="266"/>
      <c r="B255" s="266"/>
      <c r="C255" s="266"/>
      <c r="D255" s="44"/>
      <c r="E255" s="45"/>
      <c r="F255" s="45"/>
      <c r="G255" s="45"/>
      <c r="H255" s="34">
        <f t="shared" si="5"/>
        <v>0</v>
      </c>
    </row>
    <row r="256" spans="1:8" ht="12.75">
      <c r="A256" s="266"/>
      <c r="B256" s="266"/>
      <c r="C256" s="266"/>
      <c r="D256" s="61"/>
      <c r="E256" s="45"/>
      <c r="F256" s="45"/>
      <c r="G256" s="45"/>
      <c r="H256" s="34">
        <f t="shared" si="5"/>
        <v>0</v>
      </c>
    </row>
    <row r="257" spans="1:8" ht="12.75">
      <c r="A257" s="266"/>
      <c r="B257" s="266"/>
      <c r="C257" s="266"/>
      <c r="D257" s="61"/>
      <c r="E257" s="45"/>
      <c r="F257" s="45"/>
      <c r="G257" s="45"/>
      <c r="H257" s="34">
        <f t="shared" si="5"/>
        <v>0</v>
      </c>
    </row>
    <row r="258" spans="1:8" ht="12.75">
      <c r="A258" s="266"/>
      <c r="B258" s="266"/>
      <c r="C258" s="266"/>
      <c r="D258" s="61"/>
      <c r="E258" s="45"/>
      <c r="F258" s="45"/>
      <c r="G258" s="45"/>
      <c r="H258" s="34">
        <f t="shared" si="5"/>
        <v>0</v>
      </c>
    </row>
    <row r="259" spans="1:8" ht="12.75">
      <c r="A259" s="266"/>
      <c r="B259" s="266"/>
      <c r="C259" s="266"/>
      <c r="D259" s="61"/>
      <c r="E259" s="45"/>
      <c r="F259" s="45"/>
      <c r="G259" s="45"/>
      <c r="H259" s="34">
        <f t="shared" si="5"/>
        <v>0</v>
      </c>
    </row>
    <row r="260" spans="1:8" ht="12.75">
      <c r="A260" s="266"/>
      <c r="B260" s="266"/>
      <c r="C260" s="266"/>
      <c r="D260" s="61"/>
      <c r="E260" s="45"/>
      <c r="F260" s="45"/>
      <c r="G260" s="45"/>
      <c r="H260" s="34">
        <f t="shared" si="5"/>
        <v>0</v>
      </c>
    </row>
    <row r="261" spans="1:8" ht="12.75">
      <c r="A261" s="266"/>
      <c r="B261" s="266"/>
      <c r="C261" s="266"/>
      <c r="D261" s="61"/>
      <c r="E261" s="45"/>
      <c r="F261" s="45"/>
      <c r="G261" s="45"/>
      <c r="H261" s="34">
        <f t="shared" si="5"/>
        <v>0</v>
      </c>
    </row>
    <row r="262" spans="1:8" ht="12.75">
      <c r="A262" s="266"/>
      <c r="B262" s="266"/>
      <c r="C262" s="266"/>
      <c r="D262" s="61"/>
      <c r="E262" s="45"/>
      <c r="F262" s="45"/>
      <c r="G262" s="45"/>
      <c r="H262" s="34">
        <f t="shared" si="5"/>
        <v>0</v>
      </c>
    </row>
    <row r="263" spans="1:8" ht="12.75">
      <c r="A263" s="266"/>
      <c r="B263" s="266"/>
      <c r="C263" s="266"/>
      <c r="D263" s="61"/>
      <c r="E263" s="45"/>
      <c r="F263" s="45"/>
      <c r="G263" s="45"/>
      <c r="H263" s="34">
        <f t="shared" si="5"/>
        <v>0</v>
      </c>
    </row>
    <row r="264" spans="1:8" ht="12.75">
      <c r="A264" s="266"/>
      <c r="B264" s="266"/>
      <c r="C264" s="266"/>
      <c r="D264" s="61"/>
      <c r="E264" s="45"/>
      <c r="F264" s="45"/>
      <c r="G264" s="45"/>
      <c r="H264" s="34">
        <f t="shared" si="5"/>
        <v>0</v>
      </c>
    </row>
    <row r="265" spans="1:8" ht="12.75">
      <c r="A265" s="266"/>
      <c r="B265" s="266"/>
      <c r="C265" s="266"/>
      <c r="D265" s="61"/>
      <c r="E265" s="45"/>
      <c r="F265" s="45"/>
      <c r="G265" s="45"/>
      <c r="H265" s="34">
        <f t="shared" si="5"/>
        <v>0</v>
      </c>
    </row>
    <row r="266" spans="1:8" ht="12.75">
      <c r="A266" s="266"/>
      <c r="B266" s="266"/>
      <c r="C266" s="266"/>
      <c r="D266" s="61"/>
      <c r="E266" s="45"/>
      <c r="F266" s="45"/>
      <c r="G266" s="45"/>
      <c r="H266" s="34">
        <f t="shared" si="5"/>
        <v>0</v>
      </c>
    </row>
    <row r="267" spans="1:8" ht="12.75">
      <c r="A267" s="266"/>
      <c r="B267" s="266"/>
      <c r="C267" s="266"/>
      <c r="D267" s="61"/>
      <c r="E267" s="45"/>
      <c r="F267" s="45"/>
      <c r="G267" s="45"/>
      <c r="H267" s="34">
        <f t="shared" si="5"/>
        <v>0</v>
      </c>
    </row>
    <row r="268" spans="1:8" ht="12.75">
      <c r="A268" s="266"/>
      <c r="B268" s="266"/>
      <c r="C268" s="266"/>
      <c r="D268" s="61"/>
      <c r="E268" s="45"/>
      <c r="F268" s="45"/>
      <c r="G268" s="45"/>
      <c r="H268" s="34">
        <f t="shared" si="5"/>
        <v>0</v>
      </c>
    </row>
    <row r="269" spans="1:8" ht="12.75">
      <c r="A269" s="266"/>
      <c r="B269" s="266"/>
      <c r="C269" s="266"/>
      <c r="D269" s="61"/>
      <c r="E269" s="45"/>
      <c r="F269" s="45"/>
      <c r="G269" s="45"/>
      <c r="H269" s="34">
        <f t="shared" si="5"/>
        <v>0</v>
      </c>
    </row>
    <row r="270" spans="1:8" ht="12.75">
      <c r="A270" s="266"/>
      <c r="B270" s="266"/>
      <c r="C270" s="266"/>
      <c r="D270" s="61"/>
      <c r="E270" s="45"/>
      <c r="F270" s="45"/>
      <c r="G270" s="45"/>
      <c r="H270" s="34">
        <f t="shared" si="5"/>
        <v>0</v>
      </c>
    </row>
    <row r="271" spans="1:8" ht="12.75">
      <c r="A271" s="266"/>
      <c r="B271" s="266"/>
      <c r="C271" s="266"/>
      <c r="D271" s="61"/>
      <c r="E271" s="45"/>
      <c r="F271" s="45"/>
      <c r="G271" s="45"/>
      <c r="H271" s="34">
        <f aca="true" t="shared" si="6" ref="H271:H298">E271+F271-G271</f>
        <v>0</v>
      </c>
    </row>
    <row r="272" spans="1:8" ht="12.75">
      <c r="A272" s="266"/>
      <c r="B272" s="266"/>
      <c r="C272" s="266"/>
      <c r="D272" s="61"/>
      <c r="E272" s="45"/>
      <c r="F272" s="45"/>
      <c r="G272" s="45"/>
      <c r="H272" s="34">
        <f t="shared" si="6"/>
        <v>0</v>
      </c>
    </row>
    <row r="273" spans="1:8" ht="12.75">
      <c r="A273" s="266"/>
      <c r="B273" s="266"/>
      <c r="C273" s="266"/>
      <c r="D273" s="61"/>
      <c r="E273" s="45"/>
      <c r="F273" s="45"/>
      <c r="G273" s="45"/>
      <c r="H273" s="34">
        <f t="shared" si="6"/>
        <v>0</v>
      </c>
    </row>
    <row r="274" spans="1:8" ht="12.75">
      <c r="A274" s="266"/>
      <c r="B274" s="266"/>
      <c r="C274" s="266"/>
      <c r="D274" s="61"/>
      <c r="E274" s="45"/>
      <c r="F274" s="45"/>
      <c r="G274" s="45"/>
      <c r="H274" s="34">
        <f t="shared" si="6"/>
        <v>0</v>
      </c>
    </row>
    <row r="275" spans="1:8" ht="12.75">
      <c r="A275" s="266"/>
      <c r="B275" s="266"/>
      <c r="C275" s="266"/>
      <c r="D275" s="61"/>
      <c r="E275" s="45"/>
      <c r="F275" s="45"/>
      <c r="G275" s="45"/>
      <c r="H275" s="34">
        <f t="shared" si="6"/>
        <v>0</v>
      </c>
    </row>
    <row r="276" spans="1:8" ht="12.75">
      <c r="A276" s="266"/>
      <c r="B276" s="266"/>
      <c r="C276" s="266"/>
      <c r="D276" s="61"/>
      <c r="E276" s="45"/>
      <c r="F276" s="45"/>
      <c r="G276" s="45"/>
      <c r="H276" s="34">
        <f t="shared" si="6"/>
        <v>0</v>
      </c>
    </row>
    <row r="277" spans="1:8" ht="12.75">
      <c r="A277" s="266"/>
      <c r="B277" s="266"/>
      <c r="C277" s="266"/>
      <c r="D277" s="61"/>
      <c r="E277" s="45"/>
      <c r="F277" s="45"/>
      <c r="G277" s="45"/>
      <c r="H277" s="34">
        <f t="shared" si="6"/>
        <v>0</v>
      </c>
    </row>
    <row r="278" spans="1:8" ht="12.75">
      <c r="A278" s="266"/>
      <c r="B278" s="266"/>
      <c r="C278" s="266"/>
      <c r="D278" s="61"/>
      <c r="E278" s="45"/>
      <c r="F278" s="45"/>
      <c r="G278" s="45"/>
      <c r="H278" s="34">
        <f t="shared" si="6"/>
        <v>0</v>
      </c>
    </row>
    <row r="279" spans="1:8" ht="12.75">
      <c r="A279" s="266"/>
      <c r="B279" s="266"/>
      <c r="C279" s="266"/>
      <c r="D279" s="61"/>
      <c r="E279" s="45"/>
      <c r="F279" s="45"/>
      <c r="G279" s="45"/>
      <c r="H279" s="34">
        <f t="shared" si="6"/>
        <v>0</v>
      </c>
    </row>
    <row r="280" spans="1:8" ht="12.75">
      <c r="A280" s="266"/>
      <c r="B280" s="266"/>
      <c r="C280" s="266"/>
      <c r="D280" s="61"/>
      <c r="E280" s="45"/>
      <c r="F280" s="45"/>
      <c r="G280" s="45"/>
      <c r="H280" s="34">
        <f t="shared" si="6"/>
        <v>0</v>
      </c>
    </row>
    <row r="281" spans="1:8" ht="12.75">
      <c r="A281" s="266"/>
      <c r="B281" s="266"/>
      <c r="C281" s="266"/>
      <c r="D281" s="61"/>
      <c r="E281" s="45"/>
      <c r="F281" s="45"/>
      <c r="G281" s="45"/>
      <c r="H281" s="34">
        <f t="shared" si="6"/>
        <v>0</v>
      </c>
    </row>
    <row r="282" spans="1:8" ht="12.75">
      <c r="A282" s="266"/>
      <c r="B282" s="266"/>
      <c r="C282" s="266"/>
      <c r="D282" s="61"/>
      <c r="E282" s="45"/>
      <c r="F282" s="45"/>
      <c r="G282" s="45"/>
      <c r="H282" s="34">
        <f t="shared" si="6"/>
        <v>0</v>
      </c>
    </row>
    <row r="283" spans="1:8" ht="12.75">
      <c r="A283" s="266"/>
      <c r="B283" s="266"/>
      <c r="C283" s="266"/>
      <c r="D283" s="61"/>
      <c r="E283" s="45"/>
      <c r="F283" s="45"/>
      <c r="G283" s="45"/>
      <c r="H283" s="34">
        <f t="shared" si="6"/>
        <v>0</v>
      </c>
    </row>
    <row r="284" spans="1:8" ht="12.75">
      <c r="A284" s="266"/>
      <c r="B284" s="266"/>
      <c r="C284" s="266"/>
      <c r="D284" s="61"/>
      <c r="E284" s="45"/>
      <c r="F284" s="45"/>
      <c r="G284" s="45"/>
      <c r="H284" s="34">
        <f t="shared" si="6"/>
        <v>0</v>
      </c>
    </row>
    <row r="285" spans="1:8" ht="12.75">
      <c r="A285" s="266"/>
      <c r="B285" s="266"/>
      <c r="C285" s="266"/>
      <c r="D285" s="61"/>
      <c r="E285" s="45"/>
      <c r="F285" s="45"/>
      <c r="G285" s="45"/>
      <c r="H285" s="34">
        <f t="shared" si="6"/>
        <v>0</v>
      </c>
    </row>
    <row r="286" spans="1:8" ht="12.75">
      <c r="A286" s="266"/>
      <c r="B286" s="266"/>
      <c r="C286" s="266"/>
      <c r="D286" s="61"/>
      <c r="E286" s="45"/>
      <c r="F286" s="45"/>
      <c r="G286" s="45"/>
      <c r="H286" s="34">
        <f t="shared" si="6"/>
        <v>0</v>
      </c>
    </row>
    <row r="287" spans="1:8" ht="12.75">
      <c r="A287" s="266"/>
      <c r="B287" s="266"/>
      <c r="C287" s="266"/>
      <c r="D287" s="61"/>
      <c r="E287" s="45"/>
      <c r="F287" s="45"/>
      <c r="G287" s="45"/>
      <c r="H287" s="34">
        <f t="shared" si="6"/>
        <v>0</v>
      </c>
    </row>
    <row r="288" spans="1:8" ht="12.75">
      <c r="A288" s="266"/>
      <c r="B288" s="266"/>
      <c r="C288" s="266"/>
      <c r="D288" s="61"/>
      <c r="E288" s="45"/>
      <c r="F288" s="45"/>
      <c r="G288" s="45"/>
      <c r="H288" s="34">
        <f t="shared" si="6"/>
        <v>0</v>
      </c>
    </row>
    <row r="289" spans="1:8" ht="12.75">
      <c r="A289" s="144"/>
      <c r="B289" s="144"/>
      <c r="C289" s="144"/>
      <c r="E289" s="62"/>
      <c r="F289" s="62"/>
      <c r="G289" s="62"/>
      <c r="H289" s="34">
        <f t="shared" si="6"/>
        <v>0</v>
      </c>
    </row>
    <row r="290" spans="1:8" ht="12.75">
      <c r="A290" s="144"/>
      <c r="B290" s="144"/>
      <c r="C290" s="144"/>
      <c r="E290" s="62"/>
      <c r="F290" s="62"/>
      <c r="G290" s="62"/>
      <c r="H290" s="34">
        <f t="shared" si="6"/>
        <v>0</v>
      </c>
    </row>
    <row r="291" spans="1:8" ht="12.75">
      <c r="A291" s="144"/>
      <c r="B291" s="144"/>
      <c r="C291" s="144"/>
      <c r="E291" s="62"/>
      <c r="F291" s="62"/>
      <c r="G291" s="62"/>
      <c r="H291" s="34">
        <f t="shared" si="6"/>
        <v>0</v>
      </c>
    </row>
    <row r="292" spans="1:8" ht="12.75">
      <c r="A292" s="144"/>
      <c r="B292" s="144"/>
      <c r="C292" s="144"/>
      <c r="E292" s="62"/>
      <c r="F292" s="62"/>
      <c r="G292" s="62"/>
      <c r="H292" s="34">
        <f t="shared" si="6"/>
        <v>0</v>
      </c>
    </row>
    <row r="293" spans="1:8" ht="12.75">
      <c r="A293" s="144"/>
      <c r="B293" s="144"/>
      <c r="C293" s="144"/>
      <c r="E293" s="62"/>
      <c r="F293" s="62"/>
      <c r="G293" s="62"/>
      <c r="H293" s="34">
        <f t="shared" si="6"/>
        <v>0</v>
      </c>
    </row>
    <row r="294" spans="1:8" ht="12.75">
      <c r="A294" s="144"/>
      <c r="B294" s="144"/>
      <c r="C294" s="144"/>
      <c r="E294" s="62"/>
      <c r="F294" s="62"/>
      <c r="G294" s="62"/>
      <c r="H294" s="34">
        <f t="shared" si="6"/>
        <v>0</v>
      </c>
    </row>
    <row r="295" spans="1:8" ht="12.75">
      <c r="A295" s="144"/>
      <c r="B295" s="144"/>
      <c r="C295" s="144"/>
      <c r="E295" s="62"/>
      <c r="F295" s="62"/>
      <c r="G295" s="62"/>
      <c r="H295" s="34">
        <f t="shared" si="6"/>
        <v>0</v>
      </c>
    </row>
    <row r="296" spans="1:8" ht="12.75">
      <c r="A296" s="144"/>
      <c r="B296" s="144"/>
      <c r="C296" s="144"/>
      <c r="E296" s="62"/>
      <c r="F296" s="62"/>
      <c r="G296" s="62"/>
      <c r="H296" s="34">
        <f t="shared" si="6"/>
        <v>0</v>
      </c>
    </row>
    <row r="297" spans="1:8" ht="12.75">
      <c r="A297" s="144"/>
      <c r="B297" s="144"/>
      <c r="C297" s="144"/>
      <c r="E297" s="62"/>
      <c r="F297" s="62"/>
      <c r="G297" s="62"/>
      <c r="H297" s="34">
        <f t="shared" si="6"/>
        <v>0</v>
      </c>
    </row>
    <row r="298" spans="1:8" ht="12.75">
      <c r="A298" s="144"/>
      <c r="B298" s="144"/>
      <c r="C298" s="144"/>
      <c r="E298" s="62"/>
      <c r="F298" s="62"/>
      <c r="G298" s="62"/>
      <c r="H298" s="34">
        <f t="shared" si="6"/>
        <v>0</v>
      </c>
    </row>
    <row r="299" spans="1:8" ht="12.75">
      <c r="A299" s="144"/>
      <c r="B299" s="144"/>
      <c r="C299" s="144"/>
      <c r="E299" s="62"/>
      <c r="F299" s="62"/>
      <c r="G299" s="62"/>
      <c r="H299" s="272"/>
    </row>
    <row r="300" spans="1:8" ht="12.75">
      <c r="A300" s="144"/>
      <c r="B300" s="144"/>
      <c r="C300" s="144"/>
      <c r="E300" s="62"/>
      <c r="F300" s="62"/>
      <c r="G300" s="62"/>
      <c r="H300" s="272"/>
    </row>
    <row r="301" spans="1:8" ht="12.75">
      <c r="A301" s="144"/>
      <c r="B301" s="144"/>
      <c r="C301" s="144"/>
      <c r="E301" s="62"/>
      <c r="F301" s="62"/>
      <c r="G301" s="62"/>
      <c r="H301" s="272"/>
    </row>
    <row r="302" spans="1:8" ht="12.75">
      <c r="A302" s="144"/>
      <c r="B302" s="144"/>
      <c r="C302" s="144"/>
      <c r="E302" s="62"/>
      <c r="F302" s="62"/>
      <c r="G302" s="62"/>
      <c r="H302" s="272"/>
    </row>
    <row r="303" spans="1:8" ht="12.75">
      <c r="A303" s="144"/>
      <c r="B303" s="144"/>
      <c r="C303" s="144"/>
      <c r="E303" s="62"/>
      <c r="F303" s="62"/>
      <c r="G303" s="62"/>
      <c r="H303" s="272"/>
    </row>
    <row r="304" spans="1:8" ht="12.75">
      <c r="A304" s="144"/>
      <c r="B304" s="144"/>
      <c r="C304" s="144"/>
      <c r="E304" s="62"/>
      <c r="F304" s="62"/>
      <c r="G304" s="62"/>
      <c r="H304" s="272"/>
    </row>
    <row r="305" spans="1:8" ht="12.75">
      <c r="A305" s="144"/>
      <c r="B305" s="144"/>
      <c r="C305" s="144"/>
      <c r="E305" s="62"/>
      <c r="F305" s="62"/>
      <c r="G305" s="62"/>
      <c r="H305" s="272"/>
    </row>
    <row r="306" spans="1:8" ht="12.75">
      <c r="A306" s="144"/>
      <c r="B306" s="144"/>
      <c r="C306" s="144"/>
      <c r="E306" s="62"/>
      <c r="F306" s="62"/>
      <c r="G306" s="62"/>
      <c r="H306" s="272"/>
    </row>
    <row r="307" spans="1:8" ht="12.75">
      <c r="A307" s="144"/>
      <c r="B307" s="144"/>
      <c r="C307" s="144"/>
      <c r="E307" s="62"/>
      <c r="F307" s="62"/>
      <c r="G307" s="62"/>
      <c r="H307" s="272"/>
    </row>
    <row r="308" spans="1:8" ht="12.75">
      <c r="A308" s="144"/>
      <c r="B308" s="144"/>
      <c r="C308" s="144"/>
      <c r="E308" s="62"/>
      <c r="F308" s="62"/>
      <c r="G308" s="62"/>
      <c r="H308" s="272"/>
    </row>
    <row r="309" spans="1:8" ht="12.75">
      <c r="A309" s="144"/>
      <c r="B309" s="144"/>
      <c r="C309" s="144"/>
      <c r="E309" s="62"/>
      <c r="F309" s="62"/>
      <c r="G309" s="62"/>
      <c r="H309" s="272"/>
    </row>
    <row r="310" spans="1:8" ht="12.75">
      <c r="A310" s="144"/>
      <c r="B310" s="144"/>
      <c r="C310" s="144"/>
      <c r="E310" s="62"/>
      <c r="F310" s="62"/>
      <c r="G310" s="62"/>
      <c r="H310" s="272"/>
    </row>
    <row r="311" spans="1:8" ht="12.75">
      <c r="A311" s="144"/>
      <c r="B311" s="144"/>
      <c r="C311" s="144"/>
      <c r="E311" s="62"/>
      <c r="F311" s="62"/>
      <c r="G311" s="62"/>
      <c r="H311" s="272"/>
    </row>
    <row r="312" spans="1:8" ht="12.75">
      <c r="A312" s="144"/>
      <c r="B312" s="144"/>
      <c r="C312" s="144"/>
      <c r="E312" s="62"/>
      <c r="F312" s="62"/>
      <c r="G312" s="62"/>
      <c r="H312" s="272"/>
    </row>
    <row r="313" spans="1:8" ht="12.75">
      <c r="A313" s="144"/>
      <c r="B313" s="144"/>
      <c r="C313" s="144"/>
      <c r="E313" s="62"/>
      <c r="F313" s="62"/>
      <c r="G313" s="62"/>
      <c r="H313" s="272"/>
    </row>
    <row r="314" spans="1:8" ht="12.75">
      <c r="A314" s="144"/>
      <c r="B314" s="144"/>
      <c r="C314" s="144"/>
      <c r="E314" s="62"/>
      <c r="F314" s="62"/>
      <c r="G314" s="62"/>
      <c r="H314" s="272"/>
    </row>
    <row r="315" spans="1:8" ht="12.75">
      <c r="A315" s="144"/>
      <c r="B315" s="144"/>
      <c r="C315" s="144"/>
      <c r="E315" s="62"/>
      <c r="F315" s="62"/>
      <c r="G315" s="62"/>
      <c r="H315" s="272"/>
    </row>
    <row r="316" spans="1:8" ht="12.75">
      <c r="A316" s="144"/>
      <c r="B316" s="144"/>
      <c r="C316" s="144"/>
      <c r="E316" s="62"/>
      <c r="F316" s="62"/>
      <c r="G316" s="62"/>
      <c r="H316" s="272"/>
    </row>
    <row r="317" spans="1:8" ht="12.75">
      <c r="A317" s="144"/>
      <c r="B317" s="144"/>
      <c r="C317" s="144"/>
      <c r="E317" s="62"/>
      <c r="F317" s="62"/>
      <c r="G317" s="62"/>
      <c r="H317" s="272"/>
    </row>
    <row r="318" spans="1:8" ht="12.75">
      <c r="A318" s="144"/>
      <c r="B318" s="144"/>
      <c r="C318" s="144"/>
      <c r="E318" s="62"/>
      <c r="F318" s="62"/>
      <c r="G318" s="62"/>
      <c r="H318" s="272"/>
    </row>
    <row r="319" spans="1:8" ht="12.75">
      <c r="A319" s="144"/>
      <c r="B319" s="144"/>
      <c r="C319" s="144"/>
      <c r="E319" s="62"/>
      <c r="F319" s="62"/>
      <c r="G319" s="62"/>
      <c r="H319" s="272"/>
    </row>
    <row r="320" spans="1:8" ht="12.75">
      <c r="A320" s="144"/>
      <c r="B320" s="144"/>
      <c r="C320" s="144"/>
      <c r="E320" s="62"/>
      <c r="F320" s="62"/>
      <c r="G320" s="62"/>
      <c r="H320" s="272"/>
    </row>
    <row r="321" spans="1:8" ht="12.75">
      <c r="A321" s="144"/>
      <c r="B321" s="144"/>
      <c r="C321" s="144"/>
      <c r="E321" s="62"/>
      <c r="F321" s="62"/>
      <c r="G321" s="62"/>
      <c r="H321" s="272"/>
    </row>
    <row r="322" spans="1:8" ht="12.75">
      <c r="A322" s="144"/>
      <c r="B322" s="144"/>
      <c r="C322" s="144"/>
      <c r="E322" s="62"/>
      <c r="F322" s="62"/>
      <c r="G322" s="62"/>
      <c r="H322" s="272"/>
    </row>
    <row r="323" spans="1:8" ht="12.75">
      <c r="A323" s="144"/>
      <c r="B323" s="144"/>
      <c r="C323" s="144"/>
      <c r="E323" s="62"/>
      <c r="F323" s="62"/>
      <c r="G323" s="62"/>
      <c r="H323" s="272"/>
    </row>
    <row r="324" spans="1:8" ht="12.75">
      <c r="A324" s="144"/>
      <c r="B324" s="144"/>
      <c r="C324" s="144"/>
      <c r="E324" s="62"/>
      <c r="F324" s="62"/>
      <c r="G324" s="62"/>
      <c r="H324" s="272"/>
    </row>
    <row r="325" spans="1:8" ht="12.75">
      <c r="A325" s="144"/>
      <c r="B325" s="144"/>
      <c r="C325" s="144"/>
      <c r="E325" s="62"/>
      <c r="F325" s="62"/>
      <c r="G325" s="62"/>
      <c r="H325" s="272"/>
    </row>
    <row r="326" spans="1:8" ht="12.75">
      <c r="A326" s="144"/>
      <c r="B326" s="144"/>
      <c r="C326" s="144"/>
      <c r="E326" s="62"/>
      <c r="F326" s="62"/>
      <c r="G326" s="62"/>
      <c r="H326" s="272"/>
    </row>
    <row r="327" spans="1:8" ht="12.75">
      <c r="A327" s="144"/>
      <c r="B327" s="144"/>
      <c r="C327" s="144"/>
      <c r="E327" s="62"/>
      <c r="F327" s="62"/>
      <c r="G327" s="62"/>
      <c r="H327" s="272"/>
    </row>
    <row r="328" spans="1:8" ht="12.75">
      <c r="A328" s="144"/>
      <c r="B328" s="144"/>
      <c r="C328" s="144"/>
      <c r="E328" s="62"/>
      <c r="F328" s="62"/>
      <c r="G328" s="62"/>
      <c r="H328" s="272"/>
    </row>
    <row r="329" spans="1:8" ht="12.75">
      <c r="A329" s="144"/>
      <c r="B329" s="144"/>
      <c r="C329" s="144"/>
      <c r="E329" s="62"/>
      <c r="F329" s="62"/>
      <c r="G329" s="62"/>
      <c r="H329" s="272"/>
    </row>
    <row r="330" spans="1:8" ht="12.75">
      <c r="A330" s="144"/>
      <c r="B330" s="144"/>
      <c r="C330" s="144"/>
      <c r="E330" s="62"/>
      <c r="F330" s="62"/>
      <c r="G330" s="62"/>
      <c r="H330" s="272"/>
    </row>
    <row r="331" spans="1:8" ht="12.75">
      <c r="A331" s="144"/>
      <c r="B331" s="144"/>
      <c r="C331" s="144"/>
      <c r="E331" s="62"/>
      <c r="F331" s="62"/>
      <c r="G331" s="62"/>
      <c r="H331" s="272"/>
    </row>
    <row r="332" spans="1:8" ht="12.75">
      <c r="A332" s="144"/>
      <c r="B332" s="144"/>
      <c r="C332" s="144"/>
      <c r="E332" s="62"/>
      <c r="F332" s="62"/>
      <c r="G332" s="62"/>
      <c r="H332" s="272"/>
    </row>
    <row r="333" spans="1:8" ht="12.75">
      <c r="A333" s="144"/>
      <c r="B333" s="144"/>
      <c r="C333" s="144"/>
      <c r="E333" s="62"/>
      <c r="F333" s="62"/>
      <c r="G333" s="62"/>
      <c r="H333" s="272"/>
    </row>
    <row r="334" spans="1:8" ht="12.75">
      <c r="A334" s="144"/>
      <c r="B334" s="144"/>
      <c r="C334" s="144"/>
      <c r="E334" s="62"/>
      <c r="F334" s="62"/>
      <c r="G334" s="62"/>
      <c r="H334" s="272"/>
    </row>
    <row r="335" spans="1:8" ht="12.75">
      <c r="A335" s="144"/>
      <c r="B335" s="144"/>
      <c r="C335" s="144"/>
      <c r="E335" s="62"/>
      <c r="F335" s="62"/>
      <c r="G335" s="62"/>
      <c r="H335" s="272"/>
    </row>
    <row r="336" spans="1:8" ht="12.75">
      <c r="A336" s="144"/>
      <c r="B336" s="144"/>
      <c r="C336" s="144"/>
      <c r="E336" s="62"/>
      <c r="F336" s="62"/>
      <c r="G336" s="62"/>
      <c r="H336" s="272"/>
    </row>
    <row r="337" spans="1:8" ht="12.75">
      <c r="A337" s="144"/>
      <c r="B337" s="144"/>
      <c r="C337" s="144"/>
      <c r="E337" s="62"/>
      <c r="F337" s="62"/>
      <c r="G337" s="62"/>
      <c r="H337" s="272"/>
    </row>
    <row r="338" spans="1:8" ht="12.75">
      <c r="A338" s="144"/>
      <c r="B338" s="144"/>
      <c r="C338" s="144"/>
      <c r="E338" s="62"/>
      <c r="F338" s="62"/>
      <c r="G338" s="62"/>
      <c r="H338" s="272"/>
    </row>
    <row r="339" spans="1:8" ht="12.75">
      <c r="A339" s="144"/>
      <c r="B339" s="144"/>
      <c r="C339" s="144"/>
      <c r="E339" s="62"/>
      <c r="F339" s="62"/>
      <c r="G339" s="62"/>
      <c r="H339" s="272"/>
    </row>
    <row r="340" spans="1:8" ht="12.75">
      <c r="A340" s="144"/>
      <c r="B340" s="144"/>
      <c r="C340" s="144"/>
      <c r="E340" s="62"/>
      <c r="F340" s="62"/>
      <c r="G340" s="62"/>
      <c r="H340" s="272"/>
    </row>
    <row r="341" spans="1:8" ht="12.75">
      <c r="A341" s="144"/>
      <c r="B341" s="144"/>
      <c r="C341" s="144"/>
      <c r="E341" s="62"/>
      <c r="F341" s="62"/>
      <c r="G341" s="62"/>
      <c r="H341" s="272"/>
    </row>
    <row r="342" spans="1:8" ht="12.75">
      <c r="A342" s="144"/>
      <c r="B342" s="144"/>
      <c r="C342" s="144"/>
      <c r="E342" s="62"/>
      <c r="F342" s="62"/>
      <c r="G342" s="62"/>
      <c r="H342" s="272"/>
    </row>
    <row r="343" spans="1:8" ht="12.75">
      <c r="A343" s="144"/>
      <c r="B343" s="144"/>
      <c r="C343" s="144"/>
      <c r="E343" s="62"/>
      <c r="F343" s="62"/>
      <c r="G343" s="62"/>
      <c r="H343" s="272"/>
    </row>
    <row r="344" spans="1:8" ht="12.75">
      <c r="A344" s="144"/>
      <c r="B344" s="144"/>
      <c r="C344" s="144"/>
      <c r="E344" s="62"/>
      <c r="F344" s="62"/>
      <c r="G344" s="62"/>
      <c r="H344" s="272"/>
    </row>
    <row r="345" spans="1:8" ht="12.75">
      <c r="A345" s="144"/>
      <c r="B345" s="144"/>
      <c r="C345" s="144"/>
      <c r="E345" s="62"/>
      <c r="F345" s="62"/>
      <c r="G345" s="62"/>
      <c r="H345" s="272"/>
    </row>
    <row r="346" spans="1:8" ht="12.75">
      <c r="A346" s="144"/>
      <c r="B346" s="144"/>
      <c r="C346" s="144"/>
      <c r="E346" s="62"/>
      <c r="F346" s="62"/>
      <c r="G346" s="62"/>
      <c r="H346" s="272"/>
    </row>
    <row r="347" spans="1:8" ht="12.75">
      <c r="A347" s="144"/>
      <c r="B347" s="144"/>
      <c r="C347" s="144"/>
      <c r="E347" s="62"/>
      <c r="F347" s="62"/>
      <c r="G347" s="62"/>
      <c r="H347" s="272"/>
    </row>
    <row r="348" spans="1:8" ht="12.75">
      <c r="A348" s="144"/>
      <c r="B348" s="144"/>
      <c r="C348" s="144"/>
      <c r="E348" s="62"/>
      <c r="F348" s="62"/>
      <c r="G348" s="62"/>
      <c r="H348" s="272"/>
    </row>
    <row r="349" spans="1:8" ht="12.75">
      <c r="A349" s="144"/>
      <c r="B349" s="144"/>
      <c r="C349" s="144"/>
      <c r="E349" s="62"/>
      <c r="F349" s="62"/>
      <c r="G349" s="62"/>
      <c r="H349" s="272"/>
    </row>
    <row r="350" spans="1:8" ht="12.75">
      <c r="A350" s="144"/>
      <c r="B350" s="144"/>
      <c r="C350" s="144"/>
      <c r="E350" s="62"/>
      <c r="F350" s="62"/>
      <c r="G350" s="62"/>
      <c r="H350" s="272"/>
    </row>
    <row r="351" spans="1:8" ht="12.75">
      <c r="A351" s="144"/>
      <c r="B351" s="144"/>
      <c r="C351" s="144"/>
      <c r="E351" s="62"/>
      <c r="F351" s="62"/>
      <c r="G351" s="62"/>
      <c r="H351" s="272"/>
    </row>
    <row r="352" spans="1:8" ht="12.75">
      <c r="A352" s="144"/>
      <c r="B352" s="144"/>
      <c r="C352" s="144"/>
      <c r="E352" s="62"/>
      <c r="F352" s="62"/>
      <c r="G352" s="62"/>
      <c r="H352" s="272"/>
    </row>
    <row r="353" spans="1:8" ht="12.75">
      <c r="A353" s="144"/>
      <c r="B353" s="144"/>
      <c r="C353" s="144"/>
      <c r="E353" s="62"/>
      <c r="F353" s="62"/>
      <c r="G353" s="62"/>
      <c r="H353" s="272"/>
    </row>
    <row r="354" spans="1:8" ht="12.75">
      <c r="A354" s="144"/>
      <c r="B354" s="144"/>
      <c r="C354" s="144"/>
      <c r="E354" s="62"/>
      <c r="F354" s="62"/>
      <c r="G354" s="62"/>
      <c r="H354" s="272"/>
    </row>
    <row r="355" spans="1:8" ht="12.75">
      <c r="A355" s="144"/>
      <c r="B355" s="144"/>
      <c r="C355" s="144"/>
      <c r="E355" s="62"/>
      <c r="F355" s="62"/>
      <c r="G355" s="62"/>
      <c r="H355" s="272"/>
    </row>
    <row r="356" spans="1:8" ht="12.75">
      <c r="A356" s="144"/>
      <c r="B356" s="144"/>
      <c r="C356" s="144"/>
      <c r="E356" s="62"/>
      <c r="F356" s="62"/>
      <c r="G356" s="62"/>
      <c r="H356" s="272"/>
    </row>
    <row r="357" spans="1:8" ht="12.75">
      <c r="A357" s="144"/>
      <c r="B357" s="144"/>
      <c r="C357" s="144"/>
      <c r="E357" s="62"/>
      <c r="F357" s="62"/>
      <c r="G357" s="62"/>
      <c r="H357" s="272"/>
    </row>
    <row r="358" spans="1:8" ht="12.75">
      <c r="A358" s="144"/>
      <c r="B358" s="144"/>
      <c r="C358" s="144"/>
      <c r="E358" s="62"/>
      <c r="F358" s="62"/>
      <c r="G358" s="62"/>
      <c r="H358" s="272"/>
    </row>
    <row r="359" spans="1:8" ht="12.75">
      <c r="A359" s="144"/>
      <c r="B359" s="144"/>
      <c r="C359" s="144"/>
      <c r="E359" s="62"/>
      <c r="F359" s="62"/>
      <c r="G359" s="62"/>
      <c r="H359" s="272"/>
    </row>
    <row r="360" spans="1:8" ht="12.75">
      <c r="A360" s="144"/>
      <c r="B360" s="144"/>
      <c r="C360" s="144"/>
      <c r="E360" s="62"/>
      <c r="F360" s="62"/>
      <c r="G360" s="62"/>
      <c r="H360" s="272"/>
    </row>
    <row r="361" spans="1:8" ht="12.75">
      <c r="A361" s="144"/>
      <c r="B361" s="144"/>
      <c r="C361" s="144"/>
      <c r="E361" s="62"/>
      <c r="F361" s="62"/>
      <c r="G361" s="62"/>
      <c r="H361" s="272"/>
    </row>
    <row r="362" spans="1:8" ht="12.75">
      <c r="A362" s="144"/>
      <c r="B362" s="144"/>
      <c r="C362" s="144"/>
      <c r="E362" s="62"/>
      <c r="F362" s="62"/>
      <c r="G362" s="62"/>
      <c r="H362" s="272"/>
    </row>
    <row r="363" spans="1:8" ht="12.75">
      <c r="A363" s="144"/>
      <c r="B363" s="144"/>
      <c r="C363" s="144"/>
      <c r="E363" s="62"/>
      <c r="F363" s="62"/>
      <c r="G363" s="62"/>
      <c r="H363" s="272"/>
    </row>
    <row r="364" spans="1:8" ht="12.75">
      <c r="A364" s="144"/>
      <c r="B364" s="144"/>
      <c r="C364" s="144"/>
      <c r="E364" s="62"/>
      <c r="F364" s="62"/>
      <c r="G364" s="62"/>
      <c r="H364" s="272"/>
    </row>
    <row r="365" spans="1:8" ht="12.75">
      <c r="A365" s="144"/>
      <c r="B365" s="144"/>
      <c r="C365" s="144"/>
      <c r="E365" s="62"/>
      <c r="F365" s="62"/>
      <c r="G365" s="62"/>
      <c r="H365" s="272"/>
    </row>
    <row r="366" spans="1:8" ht="12.75">
      <c r="A366" s="144"/>
      <c r="B366" s="144"/>
      <c r="C366" s="144"/>
      <c r="E366" s="62"/>
      <c r="F366" s="62"/>
      <c r="G366" s="62"/>
      <c r="H366" s="272"/>
    </row>
    <row r="367" spans="1:8" ht="12.75">
      <c r="A367" s="144"/>
      <c r="B367" s="144"/>
      <c r="C367" s="144"/>
      <c r="E367" s="62"/>
      <c r="F367" s="62"/>
      <c r="G367" s="62"/>
      <c r="H367" s="272"/>
    </row>
    <row r="368" spans="1:8" ht="12.75">
      <c r="A368" s="144"/>
      <c r="B368" s="144"/>
      <c r="C368" s="144"/>
      <c r="E368" s="62"/>
      <c r="F368" s="62"/>
      <c r="G368" s="62"/>
      <c r="H368" s="272"/>
    </row>
    <row r="369" spans="1:8" ht="12.75">
      <c r="A369" s="144"/>
      <c r="B369" s="144"/>
      <c r="C369" s="144"/>
      <c r="E369" s="62"/>
      <c r="F369" s="62"/>
      <c r="G369" s="62"/>
      <c r="H369" s="272"/>
    </row>
    <row r="370" spans="1:8" ht="12.75">
      <c r="A370" s="144"/>
      <c r="B370" s="144"/>
      <c r="C370" s="144"/>
      <c r="E370" s="62"/>
      <c r="F370" s="62"/>
      <c r="G370" s="62"/>
      <c r="H370" s="272"/>
    </row>
    <row r="371" spans="1:8" ht="12.75">
      <c r="A371" s="144"/>
      <c r="B371" s="144"/>
      <c r="C371" s="144"/>
      <c r="E371" s="62"/>
      <c r="F371" s="62"/>
      <c r="G371" s="62"/>
      <c r="H371" s="272"/>
    </row>
    <row r="372" spans="1:8" ht="12.75">
      <c r="A372" s="144"/>
      <c r="B372" s="144"/>
      <c r="C372" s="144"/>
      <c r="E372" s="62"/>
      <c r="F372" s="62"/>
      <c r="G372" s="62"/>
      <c r="H372" s="272"/>
    </row>
    <row r="373" spans="1:8" ht="12.75">
      <c r="A373" s="144"/>
      <c r="B373" s="144"/>
      <c r="C373" s="144"/>
      <c r="E373" s="62"/>
      <c r="F373" s="62"/>
      <c r="G373" s="62"/>
      <c r="H373" s="272"/>
    </row>
    <row r="374" spans="1:8" ht="12.75">
      <c r="A374" s="144"/>
      <c r="B374" s="144"/>
      <c r="C374" s="144"/>
      <c r="E374" s="62"/>
      <c r="F374" s="62"/>
      <c r="G374" s="62"/>
      <c r="H374" s="272"/>
    </row>
    <row r="375" spans="1:8" ht="12.75">
      <c r="A375" s="144"/>
      <c r="B375" s="144"/>
      <c r="C375" s="144"/>
      <c r="E375" s="62"/>
      <c r="F375" s="62"/>
      <c r="G375" s="62"/>
      <c r="H375" s="272"/>
    </row>
    <row r="376" spans="1:8" ht="12.75">
      <c r="A376" s="144"/>
      <c r="B376" s="144"/>
      <c r="C376" s="144"/>
      <c r="E376" s="62"/>
      <c r="F376" s="62"/>
      <c r="G376" s="62"/>
      <c r="H376" s="272"/>
    </row>
    <row r="377" spans="1:8" ht="12.75">
      <c r="A377" s="144"/>
      <c r="B377" s="144"/>
      <c r="C377" s="144"/>
      <c r="E377" s="62"/>
      <c r="F377" s="62"/>
      <c r="G377" s="62"/>
      <c r="H377" s="272"/>
    </row>
    <row r="378" spans="1:8" ht="12.75">
      <c r="A378" s="144"/>
      <c r="B378" s="144"/>
      <c r="C378" s="144"/>
      <c r="E378" s="62"/>
      <c r="F378" s="62"/>
      <c r="G378" s="62"/>
      <c r="H378" s="272"/>
    </row>
    <row r="379" spans="1:8" ht="12.75">
      <c r="A379" s="144"/>
      <c r="B379" s="144"/>
      <c r="C379" s="144"/>
      <c r="E379" s="62"/>
      <c r="F379" s="62"/>
      <c r="G379" s="62"/>
      <c r="H379" s="272"/>
    </row>
    <row r="380" spans="1:8" ht="12.75">
      <c r="A380" s="144"/>
      <c r="B380" s="144"/>
      <c r="C380" s="144"/>
      <c r="E380" s="62"/>
      <c r="F380" s="62"/>
      <c r="G380" s="62"/>
      <c r="H380" s="272"/>
    </row>
    <row r="381" spans="1:8" ht="12.75">
      <c r="A381" s="144"/>
      <c r="B381" s="144"/>
      <c r="C381" s="144"/>
      <c r="E381" s="62"/>
      <c r="F381" s="62"/>
      <c r="G381" s="62"/>
      <c r="H381" s="272"/>
    </row>
    <row r="382" spans="1:8" ht="12.75">
      <c r="A382" s="144"/>
      <c r="B382" s="144"/>
      <c r="C382" s="144"/>
      <c r="E382" s="62"/>
      <c r="F382" s="62"/>
      <c r="G382" s="62"/>
      <c r="H382" s="272"/>
    </row>
    <row r="383" spans="1:8" ht="12.75">
      <c r="A383" s="144"/>
      <c r="B383" s="144"/>
      <c r="C383" s="144"/>
      <c r="E383" s="62"/>
      <c r="F383" s="62"/>
      <c r="G383" s="62"/>
      <c r="H383" s="272"/>
    </row>
    <row r="384" spans="1:8" ht="12.75">
      <c r="A384" s="144"/>
      <c r="B384" s="144"/>
      <c r="C384" s="144"/>
      <c r="E384" s="62"/>
      <c r="F384" s="62"/>
      <c r="G384" s="62"/>
      <c r="H384" s="272"/>
    </row>
    <row r="385" spans="1:8" ht="12.75">
      <c r="A385" s="144"/>
      <c r="B385" s="144"/>
      <c r="C385" s="144"/>
      <c r="E385" s="62"/>
      <c r="F385" s="62"/>
      <c r="G385" s="62"/>
      <c r="H385" s="272"/>
    </row>
    <row r="386" spans="1:8" ht="12.75">
      <c r="A386" s="144"/>
      <c r="B386" s="144"/>
      <c r="C386" s="144"/>
      <c r="E386" s="62"/>
      <c r="F386" s="62"/>
      <c r="G386" s="62"/>
      <c r="H386" s="272"/>
    </row>
    <row r="387" spans="1:8" ht="12.75">
      <c r="A387" s="144"/>
      <c r="B387" s="144"/>
      <c r="C387" s="144"/>
      <c r="E387" s="62"/>
      <c r="F387" s="62"/>
      <c r="G387" s="62"/>
      <c r="H387" s="272"/>
    </row>
    <row r="388" spans="1:8" ht="12.75">
      <c r="A388" s="144"/>
      <c r="B388" s="144"/>
      <c r="C388" s="144"/>
      <c r="E388" s="62"/>
      <c r="F388" s="62"/>
      <c r="G388" s="62"/>
      <c r="H388" s="272"/>
    </row>
    <row r="389" spans="1:8" ht="12.75">
      <c r="A389" s="144"/>
      <c r="B389" s="144"/>
      <c r="C389" s="144"/>
      <c r="E389" s="62"/>
      <c r="F389" s="62"/>
      <c r="G389" s="62"/>
      <c r="H389" s="272"/>
    </row>
    <row r="390" spans="1:8" ht="12.75">
      <c r="A390" s="144"/>
      <c r="B390" s="144"/>
      <c r="C390" s="144"/>
      <c r="E390" s="62"/>
      <c r="F390" s="62"/>
      <c r="G390" s="62"/>
      <c r="H390" s="272"/>
    </row>
    <row r="391" spans="1:8" ht="12.75">
      <c r="A391" s="144"/>
      <c r="B391" s="144"/>
      <c r="C391" s="144"/>
      <c r="E391" s="62"/>
      <c r="F391" s="62"/>
      <c r="G391" s="62"/>
      <c r="H391" s="272"/>
    </row>
    <row r="392" spans="1:8" ht="12.75">
      <c r="A392" s="144"/>
      <c r="B392" s="144"/>
      <c r="C392" s="144"/>
      <c r="E392" s="62"/>
      <c r="F392" s="62"/>
      <c r="G392" s="62"/>
      <c r="H392" s="272"/>
    </row>
    <row r="393" spans="1:8" ht="12.75">
      <c r="A393" s="144"/>
      <c r="B393" s="144"/>
      <c r="C393" s="144"/>
      <c r="E393" s="62"/>
      <c r="F393" s="62"/>
      <c r="G393" s="62"/>
      <c r="H393" s="272"/>
    </row>
    <row r="394" spans="1:8" ht="12.75">
      <c r="A394" s="144"/>
      <c r="B394" s="144"/>
      <c r="C394" s="144"/>
      <c r="E394" s="62"/>
      <c r="F394" s="62"/>
      <c r="G394" s="62"/>
      <c r="H394" s="272"/>
    </row>
    <row r="395" spans="1:8" ht="12.75">
      <c r="A395" s="144"/>
      <c r="B395" s="144"/>
      <c r="C395" s="144"/>
      <c r="E395" s="62"/>
      <c r="F395" s="62"/>
      <c r="G395" s="62"/>
      <c r="H395" s="272"/>
    </row>
    <row r="396" spans="1:8" ht="12.75">
      <c r="A396" s="144"/>
      <c r="B396" s="144"/>
      <c r="C396" s="144"/>
      <c r="E396" s="62"/>
      <c r="F396" s="62"/>
      <c r="G396" s="62"/>
      <c r="H396" s="272"/>
    </row>
    <row r="397" spans="1:8" ht="12.75">
      <c r="A397" s="144"/>
      <c r="B397" s="144"/>
      <c r="C397" s="144"/>
      <c r="E397" s="62"/>
      <c r="F397" s="62"/>
      <c r="G397" s="62"/>
      <c r="H397" s="272"/>
    </row>
    <row r="398" spans="1:8" ht="12.75">
      <c r="A398" s="144"/>
      <c r="B398" s="144"/>
      <c r="C398" s="144"/>
      <c r="E398" s="62"/>
      <c r="F398" s="62"/>
      <c r="G398" s="62"/>
      <c r="H398" s="272"/>
    </row>
    <row r="399" spans="1:8" ht="12.75">
      <c r="A399" s="144"/>
      <c r="B399" s="144"/>
      <c r="C399" s="144"/>
      <c r="E399" s="62"/>
      <c r="F399" s="62"/>
      <c r="G399" s="62"/>
      <c r="H399" s="272"/>
    </row>
    <row r="400" spans="1:8" ht="12.75">
      <c r="A400" s="144"/>
      <c r="B400" s="144"/>
      <c r="C400" s="144"/>
      <c r="E400" s="62"/>
      <c r="F400" s="62"/>
      <c r="G400" s="62"/>
      <c r="H400" s="272"/>
    </row>
    <row r="401" spans="1:8" ht="12.75">
      <c r="A401" s="144"/>
      <c r="B401" s="144"/>
      <c r="C401" s="144"/>
      <c r="E401" s="62"/>
      <c r="F401" s="62"/>
      <c r="G401" s="62"/>
      <c r="H401" s="272"/>
    </row>
    <row r="402" spans="1:8" ht="12.75">
      <c r="A402" s="144"/>
      <c r="B402" s="144"/>
      <c r="C402" s="144"/>
      <c r="E402" s="62"/>
      <c r="F402" s="62"/>
      <c r="G402" s="62"/>
      <c r="H402" s="272"/>
    </row>
    <row r="403" spans="1:8" ht="12.75">
      <c r="A403" s="144"/>
      <c r="B403" s="144"/>
      <c r="C403" s="144"/>
      <c r="E403" s="62"/>
      <c r="F403" s="62"/>
      <c r="G403" s="62"/>
      <c r="H403" s="272"/>
    </row>
    <row r="404" spans="1:8" ht="12.75">
      <c r="A404" s="144"/>
      <c r="B404" s="144"/>
      <c r="C404" s="144"/>
      <c r="E404" s="62"/>
      <c r="F404" s="62"/>
      <c r="G404" s="62"/>
      <c r="H404" s="272"/>
    </row>
    <row r="405" spans="1:8" ht="12.75">
      <c r="A405" s="144"/>
      <c r="B405" s="144"/>
      <c r="C405" s="144"/>
      <c r="E405" s="62"/>
      <c r="F405" s="62"/>
      <c r="G405" s="62"/>
      <c r="H405" s="272"/>
    </row>
    <row r="406" spans="1:8" ht="12.75">
      <c r="A406" s="144"/>
      <c r="B406" s="144"/>
      <c r="C406" s="144"/>
      <c r="E406" s="62"/>
      <c r="F406" s="62"/>
      <c r="G406" s="62"/>
      <c r="H406" s="272"/>
    </row>
    <row r="407" spans="1:8" ht="12.75">
      <c r="A407" s="144"/>
      <c r="B407" s="144"/>
      <c r="C407" s="144"/>
      <c r="E407" s="62"/>
      <c r="F407" s="62"/>
      <c r="G407" s="62"/>
      <c r="H407" s="272"/>
    </row>
    <row r="408" spans="1:8" ht="12.75">
      <c r="A408" s="144"/>
      <c r="B408" s="144"/>
      <c r="C408" s="144"/>
      <c r="E408" s="62"/>
      <c r="F408" s="62"/>
      <c r="G408" s="62"/>
      <c r="H408" s="272"/>
    </row>
    <row r="409" spans="1:8" ht="12.75">
      <c r="A409" s="144"/>
      <c r="B409" s="144"/>
      <c r="C409" s="144"/>
      <c r="E409" s="62"/>
      <c r="F409" s="62"/>
      <c r="G409" s="62"/>
      <c r="H409" s="272"/>
    </row>
    <row r="410" spans="1:8" ht="12.75">
      <c r="A410" s="144"/>
      <c r="B410" s="144"/>
      <c r="C410" s="144"/>
      <c r="E410" s="62"/>
      <c r="F410" s="62"/>
      <c r="G410" s="62"/>
      <c r="H410" s="272"/>
    </row>
    <row r="411" spans="1:8" ht="12.75">
      <c r="A411" s="144"/>
      <c r="B411" s="144"/>
      <c r="C411" s="144"/>
      <c r="E411" s="62"/>
      <c r="F411" s="62"/>
      <c r="G411" s="62"/>
      <c r="H411" s="272"/>
    </row>
    <row r="412" spans="1:8" ht="12.75">
      <c r="A412" s="144"/>
      <c r="B412" s="144"/>
      <c r="C412" s="144"/>
      <c r="E412" s="62"/>
      <c r="F412" s="62"/>
      <c r="G412" s="62"/>
      <c r="H412" s="272"/>
    </row>
    <row r="413" spans="1:8" ht="12.75">
      <c r="A413" s="144"/>
      <c r="B413" s="144"/>
      <c r="C413" s="144"/>
      <c r="E413" s="62"/>
      <c r="F413" s="62"/>
      <c r="G413" s="62"/>
      <c r="H413" s="272"/>
    </row>
    <row r="414" spans="1:8" ht="12.75">
      <c r="A414" s="144"/>
      <c r="B414" s="144"/>
      <c r="C414" s="144"/>
      <c r="E414" s="62"/>
      <c r="F414" s="62"/>
      <c r="G414" s="62"/>
      <c r="H414" s="272"/>
    </row>
    <row r="415" spans="1:8" ht="12.75">
      <c r="A415" s="144"/>
      <c r="B415" s="144"/>
      <c r="C415" s="144"/>
      <c r="E415" s="62"/>
      <c r="F415" s="62"/>
      <c r="G415" s="62"/>
      <c r="H415" s="272"/>
    </row>
    <row r="416" spans="1:8" ht="12.75">
      <c r="A416" s="144"/>
      <c r="B416" s="144"/>
      <c r="C416" s="144"/>
      <c r="E416" s="62"/>
      <c r="F416" s="62"/>
      <c r="G416" s="62"/>
      <c r="H416" s="272"/>
    </row>
    <row r="417" spans="1:8" ht="12.75">
      <c r="A417" s="144"/>
      <c r="B417" s="144"/>
      <c r="C417" s="144"/>
      <c r="E417" s="62"/>
      <c r="F417" s="62"/>
      <c r="G417" s="62"/>
      <c r="H417" s="272"/>
    </row>
    <row r="418" spans="1:8" ht="12.75">
      <c r="A418" s="144"/>
      <c r="B418" s="144"/>
      <c r="C418" s="144"/>
      <c r="E418" s="62"/>
      <c r="F418" s="62"/>
      <c r="G418" s="62"/>
      <c r="H418" s="272"/>
    </row>
    <row r="419" spans="1:8" ht="12.75">
      <c r="A419" s="144"/>
      <c r="B419" s="144"/>
      <c r="C419" s="144"/>
      <c r="E419" s="62"/>
      <c r="F419" s="62"/>
      <c r="G419" s="62"/>
      <c r="H419" s="272"/>
    </row>
    <row r="420" spans="5:8" ht="12.75">
      <c r="E420" s="62"/>
      <c r="F420" s="62"/>
      <c r="G420" s="62"/>
      <c r="H420" s="272"/>
    </row>
    <row r="421" spans="5:8" ht="12.75">
      <c r="E421" s="62"/>
      <c r="F421" s="62"/>
      <c r="G421" s="62"/>
      <c r="H421" s="272"/>
    </row>
    <row r="422" spans="5:8" ht="12.75">
      <c r="E422" s="62"/>
      <c r="F422" s="62"/>
      <c r="G422" s="62"/>
      <c r="H422" s="272"/>
    </row>
    <row r="423" spans="5:8" ht="12.75">
      <c r="E423" s="62"/>
      <c r="F423" s="62"/>
      <c r="G423" s="62"/>
      <c r="H423" s="272"/>
    </row>
    <row r="424" spans="5:8" ht="12.75">
      <c r="E424" s="62"/>
      <c r="F424" s="62"/>
      <c r="G424" s="62"/>
      <c r="H424" s="272"/>
    </row>
    <row r="425" spans="5:8" ht="12.75">
      <c r="E425" s="62"/>
      <c r="F425" s="62"/>
      <c r="G425" s="62"/>
      <c r="H425" s="272"/>
    </row>
    <row r="426" spans="5:8" ht="12.75">
      <c r="E426" s="62"/>
      <c r="F426" s="62"/>
      <c r="G426" s="62"/>
      <c r="H426" s="272"/>
    </row>
    <row r="427" spans="5:8" ht="12.75">
      <c r="E427" s="62"/>
      <c r="F427" s="62"/>
      <c r="G427" s="62"/>
      <c r="H427" s="272"/>
    </row>
    <row r="428" spans="5:8" ht="12.75">
      <c r="E428" s="62"/>
      <c r="F428" s="62"/>
      <c r="G428" s="62"/>
      <c r="H428" s="272"/>
    </row>
    <row r="429" spans="5:8" ht="12.75">
      <c r="E429" s="62"/>
      <c r="F429" s="62"/>
      <c r="G429" s="62"/>
      <c r="H429" s="62"/>
    </row>
    <row r="430" spans="5:8" ht="12.75">
      <c r="E430" s="62"/>
      <c r="F430" s="62"/>
      <c r="G430" s="62"/>
      <c r="H430" s="62"/>
    </row>
    <row r="431" spans="5:8" ht="12.75">
      <c r="E431" s="62"/>
      <c r="F431" s="62"/>
      <c r="G431" s="62"/>
      <c r="H431" s="62"/>
    </row>
    <row r="432" spans="5:8" ht="12.75">
      <c r="E432" s="62"/>
      <c r="F432" s="62"/>
      <c r="G432" s="62"/>
      <c r="H432" s="62"/>
    </row>
    <row r="433" spans="5:8" ht="12.75">
      <c r="E433" s="62"/>
      <c r="F433" s="62"/>
      <c r="G433" s="62"/>
      <c r="H433" s="62"/>
    </row>
    <row r="434" spans="5:8" ht="12.75">
      <c r="E434" s="62"/>
      <c r="F434" s="62"/>
      <c r="G434" s="62"/>
      <c r="H434" s="62"/>
    </row>
    <row r="435" spans="5:8" ht="12.75">
      <c r="E435" s="62"/>
      <c r="F435" s="62"/>
      <c r="G435" s="62"/>
      <c r="H435" s="62"/>
    </row>
    <row r="436" spans="5:8" ht="12.75">
      <c r="E436" s="62"/>
      <c r="F436" s="62"/>
      <c r="G436" s="62"/>
      <c r="H436" s="62"/>
    </row>
    <row r="437" spans="5:8" ht="12.75">
      <c r="E437" s="62"/>
      <c r="F437" s="62"/>
      <c r="G437" s="62"/>
      <c r="H437" s="62"/>
    </row>
    <row r="438" spans="5:8" ht="12.75">
      <c r="E438" s="62"/>
      <c r="F438" s="62"/>
      <c r="G438" s="62"/>
      <c r="H438" s="62"/>
    </row>
    <row r="439" spans="5:8" ht="12.75">
      <c r="E439" s="62"/>
      <c r="F439" s="62"/>
      <c r="G439" s="62"/>
      <c r="H439" s="62"/>
    </row>
    <row r="440" spans="5:8" ht="12.75">
      <c r="E440" s="62"/>
      <c r="F440" s="62"/>
      <c r="G440" s="62"/>
      <c r="H440" s="62"/>
    </row>
    <row r="441" spans="5:8" ht="12.75">
      <c r="E441" s="62"/>
      <c r="F441" s="62"/>
      <c r="G441" s="62"/>
      <c r="H441" s="62"/>
    </row>
    <row r="442" spans="5:8" ht="12.75">
      <c r="E442" s="62"/>
      <c r="F442" s="62"/>
      <c r="G442" s="62"/>
      <c r="H442" s="62"/>
    </row>
    <row r="443" spans="5:8" ht="12.75">
      <c r="E443" s="62"/>
      <c r="F443" s="62"/>
      <c r="G443" s="62"/>
      <c r="H443" s="62"/>
    </row>
    <row r="444" spans="5:8" ht="12.75">
      <c r="E444" s="62"/>
      <c r="F444" s="62"/>
      <c r="G444" s="62"/>
      <c r="H444" s="62"/>
    </row>
    <row r="445" spans="5:8" ht="12.75">
      <c r="E445" s="62"/>
      <c r="F445" s="62"/>
      <c r="G445" s="62"/>
      <c r="H445" s="62"/>
    </row>
    <row r="446" spans="5:8" ht="12.75">
      <c r="E446" s="62"/>
      <c r="F446" s="62"/>
      <c r="G446" s="62"/>
      <c r="H446" s="62"/>
    </row>
    <row r="447" spans="5:8" ht="12.75">
      <c r="E447" s="62"/>
      <c r="F447" s="62"/>
      <c r="G447" s="62"/>
      <c r="H447" s="62"/>
    </row>
    <row r="448" spans="5:8" ht="12.75">
      <c r="E448" s="62"/>
      <c r="F448" s="62"/>
      <c r="G448" s="62"/>
      <c r="H448" s="62"/>
    </row>
    <row r="449" spans="5:8" ht="12.75">
      <c r="E449" s="62"/>
      <c r="F449" s="62"/>
      <c r="G449" s="62"/>
      <c r="H449" s="62"/>
    </row>
    <row r="450" spans="5:8" ht="12.75">
      <c r="E450" s="62"/>
      <c r="F450" s="62"/>
      <c r="G450" s="62"/>
      <c r="H450" s="62"/>
    </row>
    <row r="451" spans="5:8" ht="12.75">
      <c r="E451" s="62"/>
      <c r="F451" s="62"/>
      <c r="G451" s="62"/>
      <c r="H451" s="62"/>
    </row>
    <row r="452" spans="5:8" ht="12.75">
      <c r="E452" s="62"/>
      <c r="F452" s="62"/>
      <c r="G452" s="62"/>
      <c r="H452" s="62"/>
    </row>
    <row r="453" spans="5:8" ht="12.75">
      <c r="E453" s="62"/>
      <c r="F453" s="62"/>
      <c r="G453" s="62"/>
      <c r="H453" s="62"/>
    </row>
    <row r="454" spans="5:8" ht="12.75">
      <c r="E454" s="62"/>
      <c r="F454" s="62"/>
      <c r="G454" s="62"/>
      <c r="H454" s="62"/>
    </row>
    <row r="455" spans="5:8" ht="12.75">
      <c r="E455" s="62"/>
      <c r="F455" s="62"/>
      <c r="G455" s="62"/>
      <c r="H455" s="62"/>
    </row>
    <row r="456" spans="5:8" ht="12.75">
      <c r="E456" s="62"/>
      <c r="F456" s="62"/>
      <c r="G456" s="62"/>
      <c r="H456" s="62"/>
    </row>
    <row r="457" spans="5:8" ht="12.75">
      <c r="E457" s="62"/>
      <c r="F457" s="62"/>
      <c r="G457" s="62"/>
      <c r="H457" s="62"/>
    </row>
    <row r="458" spans="5:8" ht="12.75">
      <c r="E458" s="62"/>
      <c r="F458" s="62"/>
      <c r="G458" s="62"/>
      <c r="H458" s="62"/>
    </row>
  </sheetData>
  <mergeCells count="1">
    <mergeCell ref="A5:H5"/>
  </mergeCells>
  <printOptions horizontalCentered="1"/>
  <pageMargins left="0.7874015748031497" right="0.7874015748031497" top="0.7874015748031497" bottom="0.984251968503937" header="0.5118110236220472" footer="0.5118110236220472"/>
  <pageSetup horizontalDpi="300" verticalDpi="3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54"/>
  <sheetViews>
    <sheetView workbookViewId="0" topLeftCell="A1">
      <selection activeCell="C38" sqref="C38"/>
    </sheetView>
  </sheetViews>
  <sheetFormatPr defaultColWidth="9.00390625" defaultRowHeight="12.75"/>
  <cols>
    <col min="1" max="1" width="6.25390625" style="373" customWidth="1"/>
    <col min="2" max="2" width="7.375" style="373" customWidth="1"/>
    <col min="3" max="3" width="46.75390625" style="319" customWidth="1"/>
    <col min="4" max="4" width="12.625" style="319" customWidth="1"/>
    <col min="5" max="5" width="14.25390625" style="319" customWidth="1"/>
    <col min="6" max="6" width="14.875" style="319" customWidth="1"/>
    <col min="7" max="16384" width="9.125" style="319" customWidth="1"/>
  </cols>
  <sheetData>
    <row r="1" spans="1:6" s="300" customFormat="1" ht="12.75" customHeight="1">
      <c r="A1" s="299"/>
      <c r="E1" s="770" t="s">
        <v>463</v>
      </c>
      <c r="F1" s="770"/>
    </row>
    <row r="2" spans="1:6" s="300" customFormat="1" ht="12.75" customHeight="1">
      <c r="A2" s="299"/>
      <c r="E2" s="770" t="s">
        <v>1</v>
      </c>
      <c r="F2" s="770"/>
    </row>
    <row r="3" spans="1:6" s="300" customFormat="1" ht="12.75" customHeight="1">
      <c r="A3" s="299"/>
      <c r="E3" s="770" t="s">
        <v>464</v>
      </c>
      <c r="F3" s="770"/>
    </row>
    <row r="4" s="300" customFormat="1" ht="12.75" customHeight="1">
      <c r="A4" s="299"/>
    </row>
    <row r="5" s="300" customFormat="1" ht="12.75" customHeight="1">
      <c r="A5" s="299"/>
    </row>
    <row r="6" spans="1:5" s="300" customFormat="1" ht="17.25" customHeight="1">
      <c r="A6" s="299"/>
      <c r="B6" s="301"/>
      <c r="D6" s="771" t="s">
        <v>465</v>
      </c>
      <c r="E6" s="772"/>
    </row>
    <row r="7" spans="1:6" s="302" customFormat="1" ht="63" customHeight="1">
      <c r="A7" s="763" t="s">
        <v>492</v>
      </c>
      <c r="B7" s="763"/>
      <c r="C7" s="763"/>
      <c r="D7" s="763"/>
      <c r="E7" s="763"/>
      <c r="F7" s="763"/>
    </row>
    <row r="9" spans="1:6" s="302" customFormat="1" ht="24" customHeight="1" thickBot="1">
      <c r="A9" s="765"/>
      <c r="B9" s="765"/>
      <c r="C9" s="766"/>
      <c r="D9" s="766"/>
      <c r="E9" s="303"/>
      <c r="F9" s="304" t="s">
        <v>466</v>
      </c>
    </row>
    <row r="10" spans="1:6" s="302" customFormat="1" ht="32.25" customHeight="1" thickBot="1">
      <c r="A10" s="305" t="s">
        <v>467</v>
      </c>
      <c r="B10" s="306" t="s">
        <v>7</v>
      </c>
      <c r="C10" s="307" t="s">
        <v>8</v>
      </c>
      <c r="D10" s="307" t="s">
        <v>468</v>
      </c>
      <c r="E10" s="308" t="s">
        <v>206</v>
      </c>
      <c r="F10" s="308" t="s">
        <v>12</v>
      </c>
    </row>
    <row r="11" spans="1:6" s="312" customFormat="1" ht="14.25" thickBot="1">
      <c r="A11" s="309">
        <v>1</v>
      </c>
      <c r="B11" s="310">
        <v>2</v>
      </c>
      <c r="C11" s="311">
        <v>3</v>
      </c>
      <c r="D11" s="311">
        <v>4</v>
      </c>
      <c r="E11" s="311">
        <v>5</v>
      </c>
      <c r="F11" s="311">
        <v>6</v>
      </c>
    </row>
    <row r="12" spans="1:6" ht="24.75" customHeight="1" thickBot="1">
      <c r="A12" s="313">
        <v>1</v>
      </c>
      <c r="B12" s="314"/>
      <c r="C12" s="315" t="s">
        <v>203</v>
      </c>
      <c r="D12" s="316">
        <v>364795028</v>
      </c>
      <c r="E12" s="317">
        <v>14331040</v>
      </c>
      <c r="F12" s="318">
        <f>D12+E12</f>
        <v>379126068</v>
      </c>
    </row>
    <row r="13" spans="1:6" ht="24.75" customHeight="1" thickBot="1">
      <c r="A13" s="320">
        <f>SUM(A12+1)</f>
        <v>2</v>
      </c>
      <c r="B13" s="321"/>
      <c r="C13" s="315" t="s">
        <v>204</v>
      </c>
      <c r="D13" s="316">
        <v>387337255</v>
      </c>
      <c r="E13" s="317">
        <v>54211628</v>
      </c>
      <c r="F13" s="318">
        <f>D13+E13</f>
        <v>441548883</v>
      </c>
    </row>
    <row r="14" spans="1:6" s="323" customFormat="1" ht="30.75" customHeight="1" thickBot="1">
      <c r="A14" s="313">
        <v>3</v>
      </c>
      <c r="B14" s="314"/>
      <c r="C14" s="322" t="s">
        <v>469</v>
      </c>
      <c r="D14" s="318">
        <f>D12-D13</f>
        <v>-22542227</v>
      </c>
      <c r="E14" s="318">
        <f>E12-E13</f>
        <v>-39880588</v>
      </c>
      <c r="F14" s="318">
        <f>D14+E14</f>
        <v>-62422815</v>
      </c>
    </row>
    <row r="15" spans="1:6" ht="12.75" customHeight="1" thickBot="1">
      <c r="A15" s="324"/>
      <c r="B15" s="325"/>
      <c r="C15" s="326"/>
      <c r="D15" s="327"/>
      <c r="E15" s="327"/>
      <c r="F15" s="318"/>
    </row>
    <row r="16" spans="1:6" s="323" customFormat="1" ht="24.75" customHeight="1" thickBot="1">
      <c r="A16" s="313">
        <v>4</v>
      </c>
      <c r="B16" s="314"/>
      <c r="C16" s="315" t="s">
        <v>159</v>
      </c>
      <c r="D16" s="318">
        <f>SUM(D17:D20)</f>
        <v>102994559</v>
      </c>
      <c r="E16" s="318">
        <f>SUM(E17:E20)</f>
        <v>51700000</v>
      </c>
      <c r="F16" s="318">
        <f aca="true" t="shared" si="0" ref="F16:F23">D16+E16</f>
        <v>154694559</v>
      </c>
    </row>
    <row r="17" spans="1:6" ht="32.25" customHeight="1" thickBot="1">
      <c r="A17" s="328" t="s">
        <v>470</v>
      </c>
      <c r="B17" s="329">
        <v>952</v>
      </c>
      <c r="C17" s="330" t="s">
        <v>471</v>
      </c>
      <c r="D17" s="331">
        <v>0</v>
      </c>
      <c r="E17" s="331">
        <v>51700000</v>
      </c>
      <c r="F17" s="332">
        <f t="shared" si="0"/>
        <v>51700000</v>
      </c>
    </row>
    <row r="18" spans="1:6" s="337" customFormat="1" ht="32.25" customHeight="1" thickBot="1">
      <c r="A18" s="333" t="s">
        <v>472</v>
      </c>
      <c r="B18" s="334">
        <v>957</v>
      </c>
      <c r="C18" s="335" t="s">
        <v>473</v>
      </c>
      <c r="D18" s="336">
        <v>45225939</v>
      </c>
      <c r="E18" s="336">
        <v>0</v>
      </c>
      <c r="F18" s="318">
        <f t="shared" si="0"/>
        <v>45225939</v>
      </c>
    </row>
    <row r="19" spans="1:6" s="342" customFormat="1" ht="32.25" customHeight="1" thickBot="1">
      <c r="A19" s="338" t="s">
        <v>474</v>
      </c>
      <c r="B19" s="339">
        <v>955</v>
      </c>
      <c r="C19" s="340" t="s">
        <v>475</v>
      </c>
      <c r="D19" s="341">
        <v>1393692</v>
      </c>
      <c r="E19" s="341">
        <v>0</v>
      </c>
      <c r="F19" s="318">
        <f t="shared" si="0"/>
        <v>1393692</v>
      </c>
    </row>
    <row r="20" spans="1:6" s="342" customFormat="1" ht="32.25" customHeight="1" thickBot="1">
      <c r="A20" s="343" t="s">
        <v>476</v>
      </c>
      <c r="B20" s="344">
        <v>903</v>
      </c>
      <c r="C20" s="340" t="s">
        <v>477</v>
      </c>
      <c r="D20" s="341">
        <v>56374928</v>
      </c>
      <c r="E20" s="341">
        <v>0</v>
      </c>
      <c r="F20" s="318">
        <f t="shared" si="0"/>
        <v>56374928</v>
      </c>
    </row>
    <row r="21" spans="1:6" ht="32.25" customHeight="1" thickBot="1">
      <c r="A21" s="313">
        <v>5</v>
      </c>
      <c r="B21" s="314"/>
      <c r="C21" s="315" t="s">
        <v>478</v>
      </c>
      <c r="D21" s="318">
        <f>SUM(D22:D23)</f>
        <v>68174928</v>
      </c>
      <c r="E21" s="318">
        <f>SUM(E22:E23)</f>
        <v>0</v>
      </c>
      <c r="F21" s="318">
        <f t="shared" si="0"/>
        <v>68174928</v>
      </c>
    </row>
    <row r="22" spans="1:6" s="342" customFormat="1" ht="32.25" customHeight="1" thickBot="1">
      <c r="A22" s="345" t="s">
        <v>479</v>
      </c>
      <c r="B22" s="346">
        <v>992</v>
      </c>
      <c r="C22" s="340" t="s">
        <v>480</v>
      </c>
      <c r="D22" s="341">
        <v>11800000</v>
      </c>
      <c r="E22" s="341">
        <v>0</v>
      </c>
      <c r="F22" s="318">
        <f t="shared" si="0"/>
        <v>11800000</v>
      </c>
    </row>
    <row r="23" spans="1:6" s="342" customFormat="1" ht="32.25" customHeight="1" thickBot="1">
      <c r="A23" s="347" t="s">
        <v>481</v>
      </c>
      <c r="B23" s="348">
        <v>963</v>
      </c>
      <c r="C23" s="340" t="s">
        <v>482</v>
      </c>
      <c r="D23" s="341">
        <v>56374928</v>
      </c>
      <c r="E23" s="341">
        <v>0</v>
      </c>
      <c r="F23" s="318">
        <f t="shared" si="0"/>
        <v>56374928</v>
      </c>
    </row>
    <row r="24" spans="1:6" ht="12.75" customHeight="1" thickBot="1">
      <c r="A24" s="324"/>
      <c r="B24" s="325"/>
      <c r="C24" s="326"/>
      <c r="D24" s="327"/>
      <c r="E24" s="327"/>
      <c r="F24" s="318"/>
    </row>
    <row r="25" spans="1:6" s="353" customFormat="1" ht="32.25" customHeight="1" thickBot="1">
      <c r="A25" s="349">
        <v>6</v>
      </c>
      <c r="B25" s="350"/>
      <c r="C25" s="351" t="s">
        <v>483</v>
      </c>
      <c r="D25" s="352">
        <f>SUM(D12-D13+D16-D21)</f>
        <v>12277404</v>
      </c>
      <c r="E25" s="352">
        <f>SUM(E12-E13+E16-E21)</f>
        <v>11819412</v>
      </c>
      <c r="F25" s="352">
        <f>D25+E25</f>
        <v>24096816</v>
      </c>
    </row>
    <row r="26" spans="1:6" ht="25.5" customHeight="1" thickBot="1">
      <c r="A26" s="354"/>
      <c r="B26" s="354"/>
      <c r="C26" s="355"/>
      <c r="D26" s="355"/>
      <c r="E26" s="354"/>
      <c r="F26" s="354"/>
    </row>
    <row r="27" spans="1:6" s="357" customFormat="1" ht="38.25" customHeight="1" thickBot="1">
      <c r="A27" s="356"/>
      <c r="B27" s="767" t="s">
        <v>484</v>
      </c>
      <c r="C27" s="768"/>
      <c r="D27" s="350" t="s">
        <v>485</v>
      </c>
      <c r="E27" s="350" t="s">
        <v>206</v>
      </c>
      <c r="F27" s="350" t="s">
        <v>12</v>
      </c>
    </row>
    <row r="28" spans="1:6" s="353" customFormat="1" ht="18.75" customHeight="1" thickBot="1">
      <c r="A28" s="358"/>
      <c r="B28" s="764" t="s">
        <v>486</v>
      </c>
      <c r="C28" s="764"/>
      <c r="D28" s="352">
        <f>D31+D32+D33</f>
        <v>22542227</v>
      </c>
      <c r="E28" s="352">
        <f>E31+E32+E33</f>
        <v>39880588</v>
      </c>
      <c r="F28" s="352">
        <f>F31+F32+F33</f>
        <v>62422815</v>
      </c>
    </row>
    <row r="29" spans="1:6" s="353" customFormat="1" ht="18.75" customHeight="1" thickBot="1">
      <c r="A29" s="358"/>
      <c r="B29" s="764" t="s">
        <v>487</v>
      </c>
      <c r="C29" s="764"/>
      <c r="D29" s="769"/>
      <c r="E29" s="764"/>
      <c r="F29" s="764"/>
    </row>
    <row r="30" spans="1:6" s="353" customFormat="1" ht="18.75" customHeight="1" thickBot="1">
      <c r="A30" s="358"/>
      <c r="B30" s="359" t="s">
        <v>488</v>
      </c>
      <c r="C30" s="350"/>
      <c r="D30" s="769"/>
      <c r="E30" s="764"/>
      <c r="F30" s="764"/>
    </row>
    <row r="31" spans="1:6" s="366" customFormat="1" ht="20.25" customHeight="1" thickBot="1">
      <c r="A31" s="360"/>
      <c r="B31" s="361" t="s">
        <v>176</v>
      </c>
      <c r="C31" s="362" t="s">
        <v>489</v>
      </c>
      <c r="D31" s="363">
        <v>21148535</v>
      </c>
      <c r="E31" s="364">
        <v>-10819412</v>
      </c>
      <c r="F31" s="365">
        <f>D31+E31</f>
        <v>10329123</v>
      </c>
    </row>
    <row r="32" spans="1:6" s="366" customFormat="1" ht="20.25" customHeight="1" thickBot="1">
      <c r="A32" s="360"/>
      <c r="B32" s="359" t="s">
        <v>184</v>
      </c>
      <c r="C32" s="367" t="s">
        <v>490</v>
      </c>
      <c r="D32" s="368">
        <f>F19</f>
        <v>1393692</v>
      </c>
      <c r="E32" s="369">
        <v>0</v>
      </c>
      <c r="F32" s="365">
        <f>D32+E32</f>
        <v>1393692</v>
      </c>
    </row>
    <row r="33" spans="1:6" ht="20.25" customHeight="1" thickBot="1">
      <c r="A33" s="354"/>
      <c r="B33" s="361" t="s">
        <v>491</v>
      </c>
      <c r="C33" s="362" t="s">
        <v>471</v>
      </c>
      <c r="D33" s="370">
        <v>0</v>
      </c>
      <c r="E33" s="371">
        <v>50700000</v>
      </c>
      <c r="F33" s="372">
        <f>D33+E33</f>
        <v>50700000</v>
      </c>
    </row>
    <row r="34" spans="1:6" ht="12.75">
      <c r="A34" s="354"/>
      <c r="B34" s="354"/>
      <c r="C34" s="355"/>
      <c r="D34" s="355"/>
      <c r="E34" s="354"/>
      <c r="F34" s="354"/>
    </row>
    <row r="35" spans="1:6" ht="12.75">
      <c r="A35" s="354"/>
      <c r="B35" s="354"/>
      <c r="C35" s="355"/>
      <c r="D35" s="355"/>
      <c r="E35" s="354"/>
      <c r="F35" s="354"/>
    </row>
    <row r="36" spans="1:6" ht="12.75">
      <c r="A36" s="354"/>
      <c r="B36" s="354"/>
      <c r="C36" s="355"/>
      <c r="D36" s="355"/>
      <c r="E36" s="354"/>
      <c r="F36" s="354"/>
    </row>
    <row r="37" spans="1:6" ht="12.75">
      <c r="A37" s="354"/>
      <c r="B37" s="354"/>
      <c r="C37" s="355"/>
      <c r="D37" s="355"/>
      <c r="E37" s="354"/>
      <c r="F37" s="354"/>
    </row>
    <row r="38" spans="1:6" ht="12.75">
      <c r="A38" s="354"/>
      <c r="B38" s="354"/>
      <c r="C38" s="355"/>
      <c r="D38" s="355"/>
      <c r="E38" s="354"/>
      <c r="F38" s="354"/>
    </row>
    <row r="39" spans="1:6" ht="12.75">
      <c r="A39" s="354"/>
      <c r="B39" s="354"/>
      <c r="C39" s="355"/>
      <c r="D39" s="355"/>
      <c r="E39" s="354"/>
      <c r="F39" s="354"/>
    </row>
    <row r="40" spans="3:4" ht="12.75">
      <c r="C40" s="374"/>
      <c r="D40" s="374"/>
    </row>
    <row r="41" spans="3:4" ht="12.75">
      <c r="C41" s="374"/>
      <c r="D41" s="374"/>
    </row>
    <row r="42" spans="3:4" ht="12.75">
      <c r="C42" s="374"/>
      <c r="D42" s="374"/>
    </row>
    <row r="43" spans="3:4" ht="12.75">
      <c r="C43" s="374"/>
      <c r="D43" s="374"/>
    </row>
    <row r="44" spans="3:4" ht="12.75">
      <c r="C44" s="374"/>
      <c r="D44" s="374"/>
    </row>
    <row r="45" spans="3:4" ht="12.75">
      <c r="C45" s="374"/>
      <c r="D45" s="374"/>
    </row>
    <row r="46" spans="3:4" ht="12.75">
      <c r="C46" s="374"/>
      <c r="D46" s="374"/>
    </row>
    <row r="47" spans="3:4" ht="12.75">
      <c r="C47" s="374"/>
      <c r="D47" s="374"/>
    </row>
    <row r="48" spans="3:4" ht="12.75">
      <c r="C48" s="374"/>
      <c r="D48" s="374"/>
    </row>
    <row r="49" spans="3:4" ht="12.75">
      <c r="C49" s="374"/>
      <c r="D49" s="374"/>
    </row>
    <row r="50" spans="3:4" ht="12.75">
      <c r="C50" s="374"/>
      <c r="D50" s="374"/>
    </row>
    <row r="51" spans="3:4" ht="12.75">
      <c r="C51" s="374"/>
      <c r="D51" s="374"/>
    </row>
    <row r="52" spans="3:4" ht="12.75">
      <c r="C52" s="374"/>
      <c r="D52" s="374"/>
    </row>
    <row r="53" spans="3:4" ht="12.75">
      <c r="C53" s="374"/>
      <c r="D53" s="374"/>
    </row>
    <row r="54" spans="3:4" ht="12.75">
      <c r="C54" s="374"/>
      <c r="D54" s="374"/>
    </row>
  </sheetData>
  <mergeCells count="12">
    <mergeCell ref="E1:F1"/>
    <mergeCell ref="E2:F2"/>
    <mergeCell ref="E3:F3"/>
    <mergeCell ref="D6:E6"/>
    <mergeCell ref="A7:F7"/>
    <mergeCell ref="B29:C29"/>
    <mergeCell ref="A9:D9"/>
    <mergeCell ref="B28:C28"/>
    <mergeCell ref="B27:C27"/>
    <mergeCell ref="D29:D30"/>
    <mergeCell ref="E29:E30"/>
    <mergeCell ref="F29:F30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6"/>
  <sheetViews>
    <sheetView workbookViewId="0" topLeftCell="A1">
      <selection activeCell="B18" sqref="B18"/>
    </sheetView>
  </sheetViews>
  <sheetFormatPr defaultColWidth="9.00390625" defaultRowHeight="12.75"/>
  <cols>
    <col min="1" max="1" width="6.75390625" style="300" customWidth="1"/>
    <col min="2" max="2" width="52.75390625" style="300" customWidth="1"/>
    <col min="3" max="6" width="13.625" style="300" customWidth="1"/>
    <col min="7" max="7" width="15.875" style="300" customWidth="1"/>
    <col min="8" max="8" width="11.375" style="300" bestFit="1" customWidth="1"/>
    <col min="9" max="9" width="13.625" style="300" customWidth="1"/>
    <col min="10" max="16384" width="9.125" style="300" customWidth="1"/>
  </cols>
  <sheetData>
    <row r="1" spans="1:7" ht="12.75">
      <c r="A1" s="560"/>
      <c r="F1" s="770" t="s">
        <v>569</v>
      </c>
      <c r="G1" s="770"/>
    </row>
    <row r="2" spans="1:7" ht="12.75">
      <c r="A2" s="618"/>
      <c r="F2" s="770" t="s">
        <v>570</v>
      </c>
      <c r="G2" s="770"/>
    </row>
    <row r="3" spans="1:7" ht="12.75">
      <c r="A3" s="618"/>
      <c r="B3" s="300" t="s">
        <v>15</v>
      </c>
      <c r="F3" s="770" t="s">
        <v>571</v>
      </c>
      <c r="G3" s="770"/>
    </row>
    <row r="4" spans="1:9" ht="49.5" customHeight="1">
      <c r="A4" s="616" t="s">
        <v>602</v>
      </c>
      <c r="B4" s="616"/>
      <c r="C4" s="616"/>
      <c r="D4" s="616"/>
      <c r="E4" s="616"/>
      <c r="F4" s="616"/>
      <c r="G4" s="616"/>
      <c r="H4" s="616"/>
      <c r="I4" s="616"/>
    </row>
    <row r="5" spans="1:9" ht="11.25" customHeight="1" thickBot="1">
      <c r="A5" s="618"/>
      <c r="I5" s="618" t="s">
        <v>4</v>
      </c>
    </row>
    <row r="6" spans="1:9" ht="17.25" customHeight="1" thickBot="1">
      <c r="A6" s="773" t="s">
        <v>467</v>
      </c>
      <c r="B6" s="606" t="s">
        <v>572</v>
      </c>
      <c r="C6" s="609" t="s">
        <v>573</v>
      </c>
      <c r="D6" s="610"/>
      <c r="E6" s="610"/>
      <c r="F6" s="610"/>
      <c r="G6" s="610"/>
      <c r="H6" s="610"/>
      <c r="I6" s="611"/>
    </row>
    <row r="7" spans="1:9" ht="15" customHeight="1" thickBot="1">
      <c r="A7" s="774"/>
      <c r="B7" s="607"/>
      <c r="C7" s="609" t="s">
        <v>574</v>
      </c>
      <c r="D7" s="610"/>
      <c r="E7" s="611"/>
      <c r="F7" s="612" t="s">
        <v>575</v>
      </c>
      <c r="G7" s="614" t="s">
        <v>576</v>
      </c>
      <c r="H7" s="614" t="s">
        <v>577</v>
      </c>
      <c r="I7" s="614" t="s">
        <v>578</v>
      </c>
    </row>
    <row r="8" spans="1:9" ht="24.75" customHeight="1" thickBot="1">
      <c r="A8" s="627"/>
      <c r="B8" s="608"/>
      <c r="C8" s="619" t="s">
        <v>485</v>
      </c>
      <c r="D8" s="620" t="s">
        <v>206</v>
      </c>
      <c r="E8" s="621" t="s">
        <v>207</v>
      </c>
      <c r="F8" s="613"/>
      <c r="G8" s="615"/>
      <c r="H8" s="615"/>
      <c r="I8" s="615"/>
    </row>
    <row r="9" spans="1:9" ht="13.5">
      <c r="A9" s="622">
        <v>1</v>
      </c>
      <c r="B9" s="623">
        <v>2</v>
      </c>
      <c r="C9" s="623">
        <v>3</v>
      </c>
      <c r="D9" s="623">
        <v>4</v>
      </c>
      <c r="E9" s="623">
        <v>5</v>
      </c>
      <c r="F9" s="623">
        <v>6</v>
      </c>
      <c r="G9" s="624">
        <v>7</v>
      </c>
      <c r="H9" s="623">
        <v>8</v>
      </c>
      <c r="I9" s="624">
        <v>9</v>
      </c>
    </row>
    <row r="10" spans="1:9" ht="18" customHeight="1">
      <c r="A10" s="625" t="s">
        <v>176</v>
      </c>
      <c r="B10" s="626" t="s">
        <v>579</v>
      </c>
      <c r="C10" s="628">
        <v>0</v>
      </c>
      <c r="D10" s="629">
        <v>0</v>
      </c>
      <c r="E10" s="630">
        <f>C10+D10</f>
        <v>0</v>
      </c>
      <c r="F10" s="631" t="s">
        <v>580</v>
      </c>
      <c r="G10" s="632" t="s">
        <v>580</v>
      </c>
      <c r="H10" s="632" t="s">
        <v>580</v>
      </c>
      <c r="I10" s="632" t="s">
        <v>580</v>
      </c>
    </row>
    <row r="11" spans="1:9" ht="16.5" customHeight="1">
      <c r="A11" s="633" t="s">
        <v>184</v>
      </c>
      <c r="B11" s="634" t="s">
        <v>581</v>
      </c>
      <c r="C11" s="635">
        <v>20916000</v>
      </c>
      <c r="D11" s="636">
        <v>57700000</v>
      </c>
      <c r="E11" s="637">
        <f aca="true" t="shared" si="0" ref="E11:E25">C11+D11</f>
        <v>78616000</v>
      </c>
      <c r="F11" s="635">
        <v>174516000</v>
      </c>
      <c r="G11" s="638">
        <v>222300000</v>
      </c>
      <c r="H11" s="638">
        <v>237700000</v>
      </c>
      <c r="I11" s="638">
        <v>0</v>
      </c>
    </row>
    <row r="12" spans="1:9" ht="12.75">
      <c r="A12" s="625"/>
      <c r="B12" s="626" t="s">
        <v>582</v>
      </c>
      <c r="C12" s="628">
        <v>0</v>
      </c>
      <c r="D12" s="629">
        <v>0</v>
      </c>
      <c r="E12" s="630">
        <f t="shared" si="0"/>
        <v>0</v>
      </c>
      <c r="F12" s="628">
        <v>0</v>
      </c>
      <c r="G12" s="639">
        <v>0</v>
      </c>
      <c r="H12" s="639">
        <v>0</v>
      </c>
      <c r="I12" s="639">
        <v>0</v>
      </c>
    </row>
    <row r="13" spans="1:9" ht="12.75">
      <c r="A13" s="625" t="s">
        <v>491</v>
      </c>
      <c r="B13" s="626" t="s">
        <v>583</v>
      </c>
      <c r="C13" s="640">
        <v>0</v>
      </c>
      <c r="D13" s="630">
        <v>0</v>
      </c>
      <c r="E13" s="630">
        <f t="shared" si="0"/>
        <v>0</v>
      </c>
      <c r="F13" s="628">
        <v>0</v>
      </c>
      <c r="G13" s="639">
        <v>0</v>
      </c>
      <c r="H13" s="639">
        <v>0</v>
      </c>
      <c r="I13" s="639">
        <v>0</v>
      </c>
    </row>
    <row r="14" spans="1:9" ht="12.75">
      <c r="A14" s="625"/>
      <c r="B14" s="626" t="s">
        <v>582</v>
      </c>
      <c r="C14" s="640">
        <v>0</v>
      </c>
      <c r="D14" s="629">
        <v>0</v>
      </c>
      <c r="E14" s="630">
        <f t="shared" si="0"/>
        <v>0</v>
      </c>
      <c r="F14" s="628">
        <v>0</v>
      </c>
      <c r="G14" s="639">
        <v>0</v>
      </c>
      <c r="H14" s="639">
        <v>0</v>
      </c>
      <c r="I14" s="639">
        <v>0</v>
      </c>
    </row>
    <row r="15" spans="1:9" ht="12.75">
      <c r="A15" s="625" t="s">
        <v>584</v>
      </c>
      <c r="B15" s="626" t="s">
        <v>585</v>
      </c>
      <c r="C15" s="635">
        <v>267000</v>
      </c>
      <c r="D15" s="636">
        <v>33000</v>
      </c>
      <c r="E15" s="637">
        <f t="shared" si="0"/>
        <v>300000</v>
      </c>
      <c r="F15" s="628">
        <v>0</v>
      </c>
      <c r="G15" s="639">
        <v>0</v>
      </c>
      <c r="H15" s="639">
        <v>0</v>
      </c>
      <c r="I15" s="639">
        <v>0</v>
      </c>
    </row>
    <row r="16" spans="1:9" ht="12.75">
      <c r="A16" s="625" t="s">
        <v>586</v>
      </c>
      <c r="B16" s="626" t="s">
        <v>587</v>
      </c>
      <c r="C16" s="628">
        <v>0</v>
      </c>
      <c r="D16" s="630">
        <v>0</v>
      </c>
      <c r="E16" s="630">
        <f t="shared" si="0"/>
        <v>0</v>
      </c>
      <c r="F16" s="628">
        <v>0</v>
      </c>
      <c r="G16" s="639">
        <v>0</v>
      </c>
      <c r="H16" s="639">
        <v>0</v>
      </c>
      <c r="I16" s="639">
        <v>0</v>
      </c>
    </row>
    <row r="17" spans="1:9" ht="19.5" customHeight="1">
      <c r="A17" s="641" t="s">
        <v>588</v>
      </c>
      <c r="B17" s="642" t="s">
        <v>589</v>
      </c>
      <c r="C17" s="643">
        <f>C18+C19</f>
        <v>0</v>
      </c>
      <c r="D17" s="644">
        <v>0</v>
      </c>
      <c r="E17" s="629">
        <f t="shared" si="0"/>
        <v>0</v>
      </c>
      <c r="F17" s="645">
        <f>F18+F19</f>
        <v>0</v>
      </c>
      <c r="G17" s="646">
        <f>G18+G19</f>
        <v>0</v>
      </c>
      <c r="H17" s="646">
        <f>H18+H19</f>
        <v>0</v>
      </c>
      <c r="I17" s="646">
        <f>I18+I19</f>
        <v>0</v>
      </c>
    </row>
    <row r="18" spans="1:9" ht="12.75">
      <c r="A18" s="647"/>
      <c r="B18" s="648" t="s">
        <v>590</v>
      </c>
      <c r="C18" s="649">
        <v>0</v>
      </c>
      <c r="D18" s="644">
        <v>0</v>
      </c>
      <c r="E18" s="629">
        <f t="shared" si="0"/>
        <v>0</v>
      </c>
      <c r="F18" s="650">
        <v>0</v>
      </c>
      <c r="G18" s="651">
        <v>0</v>
      </c>
      <c r="H18" s="651">
        <v>0</v>
      </c>
      <c r="I18" s="651">
        <v>0</v>
      </c>
    </row>
    <row r="19" spans="1:9" ht="25.5">
      <c r="A19" s="647"/>
      <c r="B19" s="652" t="s">
        <v>591</v>
      </c>
      <c r="C19" s="649">
        <v>0</v>
      </c>
      <c r="D19" s="644">
        <v>0</v>
      </c>
      <c r="E19" s="629">
        <f t="shared" si="0"/>
        <v>0</v>
      </c>
      <c r="F19" s="650">
        <v>0</v>
      </c>
      <c r="G19" s="651">
        <v>0</v>
      </c>
      <c r="H19" s="651">
        <v>0</v>
      </c>
      <c r="I19" s="651">
        <v>0</v>
      </c>
    </row>
    <row r="20" spans="1:9" ht="12.75">
      <c r="A20" s="647"/>
      <c r="B20" s="648" t="s">
        <v>592</v>
      </c>
      <c r="C20" s="649">
        <v>0</v>
      </c>
      <c r="D20" s="644">
        <v>0</v>
      </c>
      <c r="E20" s="629">
        <f t="shared" si="0"/>
        <v>0</v>
      </c>
      <c r="F20" s="650">
        <v>0</v>
      </c>
      <c r="G20" s="651">
        <v>0</v>
      </c>
      <c r="H20" s="651">
        <v>0</v>
      </c>
      <c r="I20" s="651">
        <v>0</v>
      </c>
    </row>
    <row r="21" spans="1:9" ht="12.75">
      <c r="A21" s="647"/>
      <c r="B21" s="652" t="s">
        <v>593</v>
      </c>
      <c r="C21" s="649">
        <v>0</v>
      </c>
      <c r="D21" s="644">
        <v>0</v>
      </c>
      <c r="E21" s="629">
        <f t="shared" si="0"/>
        <v>0</v>
      </c>
      <c r="F21" s="650">
        <v>0</v>
      </c>
      <c r="G21" s="651">
        <v>0</v>
      </c>
      <c r="H21" s="651">
        <v>0</v>
      </c>
      <c r="I21" s="651">
        <v>0</v>
      </c>
    </row>
    <row r="22" spans="1:9" ht="12.75">
      <c r="A22" s="647"/>
      <c r="B22" s="648" t="s">
        <v>594</v>
      </c>
      <c r="C22" s="649">
        <v>0</v>
      </c>
      <c r="D22" s="644">
        <v>0</v>
      </c>
      <c r="E22" s="629">
        <f t="shared" si="0"/>
        <v>0</v>
      </c>
      <c r="F22" s="650">
        <v>0</v>
      </c>
      <c r="G22" s="651">
        <v>0</v>
      </c>
      <c r="H22" s="651">
        <v>0</v>
      </c>
      <c r="I22" s="651">
        <v>0</v>
      </c>
    </row>
    <row r="23" spans="1:9" ht="26.25" thickBot="1">
      <c r="A23" s="647"/>
      <c r="B23" s="652" t="s">
        <v>595</v>
      </c>
      <c r="C23" s="649">
        <v>0</v>
      </c>
      <c r="D23" s="629">
        <v>0</v>
      </c>
      <c r="E23" s="629">
        <f t="shared" si="0"/>
        <v>0</v>
      </c>
      <c r="F23" s="649">
        <v>0</v>
      </c>
      <c r="G23" s="651">
        <v>0</v>
      </c>
      <c r="H23" s="651">
        <v>0</v>
      </c>
      <c r="I23" s="651">
        <v>0</v>
      </c>
    </row>
    <row r="24" spans="1:9" ht="16.5" customHeight="1" thickBot="1">
      <c r="A24" s="653" t="s">
        <v>596</v>
      </c>
      <c r="B24" s="654" t="s">
        <v>597</v>
      </c>
      <c r="C24" s="655">
        <f>C11+C15+C17</f>
        <v>21183000</v>
      </c>
      <c r="D24" s="655">
        <f>D11+D15+D17</f>
        <v>57733000</v>
      </c>
      <c r="E24" s="656">
        <f t="shared" si="0"/>
        <v>78916000</v>
      </c>
      <c r="F24" s="655">
        <f>F11+F15+F17</f>
        <v>174516000</v>
      </c>
      <c r="G24" s="657">
        <f>G11+G15+G17</f>
        <v>222300000</v>
      </c>
      <c r="H24" s="657">
        <f>H11+H15+H17</f>
        <v>237700000</v>
      </c>
      <c r="I24" s="657">
        <f>I11+I15+I17</f>
        <v>0</v>
      </c>
    </row>
    <row r="25" spans="1:9" ht="17.25" customHeight="1" thickBot="1">
      <c r="A25" s="653" t="s">
        <v>598</v>
      </c>
      <c r="B25" s="654" t="s">
        <v>599</v>
      </c>
      <c r="C25" s="658">
        <v>364795028</v>
      </c>
      <c r="D25" s="659">
        <v>14331040</v>
      </c>
      <c r="E25" s="629">
        <f t="shared" si="0"/>
        <v>379126068</v>
      </c>
      <c r="F25" s="658">
        <v>390499850</v>
      </c>
      <c r="G25" s="660">
        <v>402214846</v>
      </c>
      <c r="H25" s="660">
        <v>414281291</v>
      </c>
      <c r="I25" s="661" t="s">
        <v>213</v>
      </c>
    </row>
    <row r="26" spans="1:9" ht="29.25" customHeight="1" thickBot="1">
      <c r="A26" s="662" t="s">
        <v>600</v>
      </c>
      <c r="B26" s="663" t="s">
        <v>601</v>
      </c>
      <c r="C26" s="664">
        <f>SUM(C24/C25)</f>
        <v>0.05806822564478593</v>
      </c>
      <c r="D26" s="665">
        <v>0</v>
      </c>
      <c r="E26" s="666">
        <f>SUM(E24/E25)</f>
        <v>0.20815239747639827</v>
      </c>
      <c r="F26" s="664">
        <f>SUM(F24/F25)</f>
        <v>0.4469041409362897</v>
      </c>
      <c r="G26" s="667">
        <f>SUM(G24/G25)</f>
        <v>0.5526896936071822</v>
      </c>
      <c r="H26" s="667">
        <f>SUM(H24/H25)</f>
        <v>0.5737647467165009</v>
      </c>
      <c r="I26" s="667" t="s">
        <v>213</v>
      </c>
    </row>
  </sheetData>
  <mergeCells count="12">
    <mergeCell ref="I7:I8"/>
    <mergeCell ref="F2:G2"/>
    <mergeCell ref="F1:G1"/>
    <mergeCell ref="A6:A8"/>
    <mergeCell ref="B6:B8"/>
    <mergeCell ref="F3:G3"/>
    <mergeCell ref="C7:E7"/>
    <mergeCell ref="F7:F8"/>
    <mergeCell ref="G7:G8"/>
    <mergeCell ref="A4:I4"/>
    <mergeCell ref="C6:I6"/>
    <mergeCell ref="H7:H8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4"/>
  <sheetViews>
    <sheetView zoomScale="75" zoomScaleNormal="75" workbookViewId="0" topLeftCell="A1">
      <selection activeCell="D18" sqref="D18"/>
    </sheetView>
  </sheetViews>
  <sheetFormatPr defaultColWidth="9.00390625" defaultRowHeight="12.75"/>
  <cols>
    <col min="1" max="1" width="8.25390625" style="673" customWidth="1"/>
    <col min="2" max="2" width="61.25390625" style="673" customWidth="1"/>
    <col min="3" max="3" width="16.00390625" style="673" customWidth="1"/>
    <col min="4" max="6" width="15.25390625" style="673" customWidth="1"/>
    <col min="7" max="7" width="15.875" style="673" customWidth="1"/>
    <col min="8" max="8" width="15.375" style="673" customWidth="1"/>
    <col min="9" max="9" width="14.625" style="673" customWidth="1"/>
    <col min="10" max="10" width="14.75390625" style="673" customWidth="1"/>
    <col min="11" max="16384" width="9.125" style="673" customWidth="1"/>
  </cols>
  <sheetData>
    <row r="1" spans="1:9" s="668" customFormat="1" ht="14.25" customHeight="1">
      <c r="A1" s="618"/>
      <c r="D1" s="300"/>
      <c r="E1" s="300"/>
      <c r="F1" s="300"/>
      <c r="G1" s="669"/>
      <c r="H1" s="617" t="s">
        <v>603</v>
      </c>
      <c r="I1" s="617"/>
    </row>
    <row r="2" spans="1:9" s="668" customFormat="1" ht="13.5" customHeight="1">
      <c r="A2" s="618"/>
      <c r="D2" s="300"/>
      <c r="E2" s="300"/>
      <c r="F2" s="300"/>
      <c r="G2" s="669"/>
      <c r="H2" s="617" t="s">
        <v>1</v>
      </c>
      <c r="I2" s="617"/>
    </row>
    <row r="3" spans="1:9" s="668" customFormat="1" ht="12.75">
      <c r="A3" s="618"/>
      <c r="D3" s="300"/>
      <c r="E3" s="300"/>
      <c r="F3" s="300"/>
      <c r="H3" s="600" t="s">
        <v>604</v>
      </c>
      <c r="I3" s="600"/>
    </row>
    <row r="4" spans="1:9" s="668" customFormat="1" ht="12.75">
      <c r="A4" s="618"/>
      <c r="D4" s="300"/>
      <c r="E4" s="300"/>
      <c r="F4" s="300"/>
      <c r="G4" s="670"/>
      <c r="H4" s="301"/>
      <c r="I4" s="671"/>
    </row>
    <row r="5" spans="1:9" s="672" customFormat="1" ht="48.75" customHeight="1">
      <c r="A5" s="763" t="s">
        <v>645</v>
      </c>
      <c r="B5" s="763"/>
      <c r="C5" s="763"/>
      <c r="D5" s="763"/>
      <c r="E5" s="763"/>
      <c r="F5" s="763"/>
      <c r="G5" s="763"/>
      <c r="H5" s="763"/>
      <c r="I5" s="763"/>
    </row>
    <row r="6" spans="1:8" s="672" customFormat="1" ht="15" customHeight="1" thickBot="1">
      <c r="A6" s="559"/>
      <c r="B6" s="559"/>
      <c r="C6" s="559"/>
      <c r="D6" s="559"/>
      <c r="E6" s="559"/>
      <c r="F6" s="559"/>
      <c r="G6" s="559"/>
      <c r="H6" s="559"/>
    </row>
    <row r="7" spans="1:10" ht="13.5" customHeight="1" thickBot="1">
      <c r="A7" s="603" t="s">
        <v>467</v>
      </c>
      <c r="B7" s="603" t="s">
        <v>8</v>
      </c>
      <c r="C7" s="603" t="s">
        <v>605</v>
      </c>
      <c r="D7" s="604" t="s">
        <v>485</v>
      </c>
      <c r="E7" s="605"/>
      <c r="F7" s="605"/>
      <c r="G7" s="605"/>
      <c r="H7" s="605"/>
      <c r="I7" s="605"/>
      <c r="J7" s="596"/>
    </row>
    <row r="8" spans="1:10" ht="13.5" thickBot="1">
      <c r="A8" s="601"/>
      <c r="B8" s="601"/>
      <c r="C8" s="601"/>
      <c r="D8" s="599" t="s">
        <v>574</v>
      </c>
      <c r="E8" s="584"/>
      <c r="F8" s="585"/>
      <c r="G8" s="601" t="s">
        <v>575</v>
      </c>
      <c r="H8" s="601" t="s">
        <v>576</v>
      </c>
      <c r="I8" s="601" t="s">
        <v>577</v>
      </c>
      <c r="J8" s="597" t="s">
        <v>606</v>
      </c>
    </row>
    <row r="9" spans="1:10" ht="33" customHeight="1" thickBot="1">
      <c r="A9" s="602"/>
      <c r="B9" s="602"/>
      <c r="C9" s="602"/>
      <c r="D9" s="674" t="s">
        <v>485</v>
      </c>
      <c r="E9" s="675" t="s">
        <v>206</v>
      </c>
      <c r="F9" s="676" t="s">
        <v>12</v>
      </c>
      <c r="G9" s="602"/>
      <c r="H9" s="602"/>
      <c r="I9" s="602"/>
      <c r="J9" s="598"/>
    </row>
    <row r="10" spans="1:10" ht="11.25" customHeight="1" thickBot="1">
      <c r="A10" s="677">
        <v>1</v>
      </c>
      <c r="B10" s="677">
        <v>2</v>
      </c>
      <c r="C10" s="677">
        <v>3</v>
      </c>
      <c r="D10" s="678">
        <v>4</v>
      </c>
      <c r="E10" s="677">
        <v>5</v>
      </c>
      <c r="F10" s="678">
        <v>6</v>
      </c>
      <c r="G10" s="678">
        <v>7</v>
      </c>
      <c r="H10" s="678">
        <v>8</v>
      </c>
      <c r="I10" s="678">
        <v>9</v>
      </c>
      <c r="J10" s="679">
        <v>10</v>
      </c>
    </row>
    <row r="11" spans="1:11" ht="20.25" customHeight="1">
      <c r="A11" s="680" t="s">
        <v>176</v>
      </c>
      <c r="B11" s="681" t="s">
        <v>607</v>
      </c>
      <c r="C11" s="682">
        <f>F11+G11+H11+I11</f>
        <v>6800000</v>
      </c>
      <c r="D11" s="683">
        <v>6800000</v>
      </c>
      <c r="E11" s="684">
        <v>0</v>
      </c>
      <c r="F11" s="685">
        <f aca="true" t="shared" si="0" ref="F11:F16">D11+E11</f>
        <v>6800000</v>
      </c>
      <c r="G11" s="686">
        <v>0</v>
      </c>
      <c r="H11" s="687">
        <v>0</v>
      </c>
      <c r="I11" s="688">
        <v>0</v>
      </c>
      <c r="J11" s="689">
        <v>0</v>
      </c>
      <c r="K11" s="690"/>
    </row>
    <row r="12" spans="1:10" ht="16.5" customHeight="1">
      <c r="A12" s="680" t="s">
        <v>184</v>
      </c>
      <c r="B12" s="681" t="s">
        <v>608</v>
      </c>
      <c r="C12" s="682">
        <f>F12+G12+H12+I12</f>
        <v>6000000</v>
      </c>
      <c r="D12" s="684">
        <v>2000000</v>
      </c>
      <c r="E12" s="684">
        <v>0</v>
      </c>
      <c r="F12" s="691">
        <f t="shared" si="0"/>
        <v>2000000</v>
      </c>
      <c r="G12" s="684">
        <v>4000000</v>
      </c>
      <c r="H12" s="692">
        <v>0</v>
      </c>
      <c r="I12" s="688">
        <v>0</v>
      </c>
      <c r="J12" s="692">
        <v>0</v>
      </c>
    </row>
    <row r="13" spans="1:10" ht="18" customHeight="1">
      <c r="A13" s="680" t="s">
        <v>491</v>
      </c>
      <c r="B13" s="681" t="s">
        <v>609</v>
      </c>
      <c r="C13" s="682">
        <f>F13+G13+H13+I13</f>
        <v>5216000</v>
      </c>
      <c r="D13" s="693">
        <v>2000000</v>
      </c>
      <c r="E13" s="693">
        <v>0</v>
      </c>
      <c r="F13" s="691">
        <f t="shared" si="0"/>
        <v>2000000</v>
      </c>
      <c r="G13" s="693">
        <v>2000000</v>
      </c>
      <c r="H13" s="694">
        <v>1216000</v>
      </c>
      <c r="I13" s="695">
        <v>0</v>
      </c>
      <c r="J13" s="692">
        <v>0</v>
      </c>
    </row>
    <row r="14" spans="1:10" ht="16.5" customHeight="1">
      <c r="A14" s="680" t="s">
        <v>584</v>
      </c>
      <c r="B14" s="681" t="s">
        <v>610</v>
      </c>
      <c r="C14" s="682">
        <f>F14+G14+H14+I14</f>
        <v>14700000</v>
      </c>
      <c r="D14" s="693">
        <v>1000000</v>
      </c>
      <c r="E14" s="693">
        <v>0</v>
      </c>
      <c r="F14" s="691">
        <f t="shared" si="0"/>
        <v>1000000</v>
      </c>
      <c r="G14" s="696">
        <v>3000000</v>
      </c>
      <c r="H14" s="697">
        <v>4000000</v>
      </c>
      <c r="I14" s="698">
        <v>6700000</v>
      </c>
      <c r="J14" s="692">
        <v>0</v>
      </c>
    </row>
    <row r="15" spans="1:10" ht="16.5" customHeight="1">
      <c r="A15" s="699" t="s">
        <v>586</v>
      </c>
      <c r="B15" s="681" t="s">
        <v>611</v>
      </c>
      <c r="C15" s="700">
        <v>51700000</v>
      </c>
      <c r="D15" s="701">
        <v>0</v>
      </c>
      <c r="E15" s="701">
        <v>0</v>
      </c>
      <c r="F15" s="691">
        <f t="shared" si="0"/>
        <v>0</v>
      </c>
      <c r="G15" s="696">
        <v>0</v>
      </c>
      <c r="H15" s="697">
        <v>0</v>
      </c>
      <c r="I15" s="698">
        <v>0</v>
      </c>
      <c r="J15" s="702">
        <v>0</v>
      </c>
    </row>
    <row r="16" spans="1:10" ht="22.5" customHeight="1">
      <c r="A16" s="699" t="s">
        <v>588</v>
      </c>
      <c r="B16" s="681" t="s">
        <v>612</v>
      </c>
      <c r="C16" s="682">
        <f>F16+G16+H16+I16</f>
        <v>56374928</v>
      </c>
      <c r="D16" s="701">
        <v>56374928</v>
      </c>
      <c r="E16" s="701">
        <v>0</v>
      </c>
      <c r="F16" s="691">
        <f t="shared" si="0"/>
        <v>56374928</v>
      </c>
      <c r="G16" s="687">
        <v>0</v>
      </c>
      <c r="H16" s="687">
        <v>0</v>
      </c>
      <c r="I16" s="703">
        <v>0</v>
      </c>
      <c r="J16" s="702"/>
    </row>
    <row r="17" spans="1:10" ht="22.5" customHeight="1">
      <c r="A17" s="699" t="s">
        <v>596</v>
      </c>
      <c r="B17" s="704" t="s">
        <v>613</v>
      </c>
      <c r="C17" s="700">
        <v>104900000</v>
      </c>
      <c r="D17" s="701"/>
      <c r="E17" s="701"/>
      <c r="F17" s="705"/>
      <c r="G17" s="706"/>
      <c r="H17" s="706"/>
      <c r="I17" s="707"/>
      <c r="J17" s="702"/>
    </row>
    <row r="18" spans="1:10" ht="22.5" customHeight="1">
      <c r="A18" s="699" t="s">
        <v>598</v>
      </c>
      <c r="B18" s="704" t="s">
        <v>614</v>
      </c>
      <c r="C18" s="700">
        <v>53000000</v>
      </c>
      <c r="D18" s="701"/>
      <c r="E18" s="701"/>
      <c r="F18" s="705"/>
      <c r="G18" s="706"/>
      <c r="H18" s="706"/>
      <c r="I18" s="707"/>
      <c r="J18" s="702"/>
    </row>
    <row r="19" spans="1:10" ht="22.5" customHeight="1">
      <c r="A19" s="699" t="s">
        <v>600</v>
      </c>
      <c r="B19" s="704" t="s">
        <v>615</v>
      </c>
      <c r="C19" s="700">
        <v>22100000</v>
      </c>
      <c r="D19" s="701"/>
      <c r="E19" s="701"/>
      <c r="F19" s="705"/>
      <c r="G19" s="706"/>
      <c r="H19" s="706"/>
      <c r="I19" s="707"/>
      <c r="J19" s="708">
        <v>237700000</v>
      </c>
    </row>
    <row r="20" spans="1:10" s="713" customFormat="1" ht="18.75" customHeight="1">
      <c r="A20" s="699" t="s">
        <v>616</v>
      </c>
      <c r="B20" s="709" t="s">
        <v>617</v>
      </c>
      <c r="C20" s="682">
        <f>SUM(C11:C19)</f>
        <v>320790928</v>
      </c>
      <c r="D20" s="710">
        <f aca="true" t="shared" si="1" ref="D20:I20">SUM(D11:D16)</f>
        <v>68174928</v>
      </c>
      <c r="E20" s="711">
        <f t="shared" si="1"/>
        <v>0</v>
      </c>
      <c r="F20" s="711">
        <f t="shared" si="1"/>
        <v>68174928</v>
      </c>
      <c r="G20" s="711">
        <f t="shared" si="1"/>
        <v>9000000</v>
      </c>
      <c r="H20" s="711">
        <f t="shared" si="1"/>
        <v>5216000</v>
      </c>
      <c r="I20" s="712">
        <f t="shared" si="1"/>
        <v>6700000</v>
      </c>
      <c r="J20" s="711">
        <v>237700000</v>
      </c>
    </row>
    <row r="21" spans="1:10" ht="15" customHeight="1">
      <c r="A21" s="699" t="s">
        <v>618</v>
      </c>
      <c r="B21" s="704" t="s">
        <v>619</v>
      </c>
      <c r="C21" s="682">
        <v>53325280</v>
      </c>
      <c r="D21" s="714">
        <v>2200000</v>
      </c>
      <c r="E21" s="714">
        <v>0</v>
      </c>
      <c r="F21" s="691">
        <f>D21+E21</f>
        <v>2200000</v>
      </c>
      <c r="G21" s="715">
        <v>3144640</v>
      </c>
      <c r="H21" s="715">
        <v>6980640</v>
      </c>
      <c r="I21" s="716">
        <v>8892000</v>
      </c>
      <c r="J21" s="715">
        <v>41000000</v>
      </c>
    </row>
    <row r="22" spans="1:10" ht="15" customHeight="1">
      <c r="A22" s="699" t="s">
        <v>620</v>
      </c>
      <c r="B22" s="704" t="s">
        <v>621</v>
      </c>
      <c r="C22" s="717"/>
      <c r="D22" s="718">
        <v>300000</v>
      </c>
      <c r="E22" s="718">
        <v>0</v>
      </c>
      <c r="F22" s="691">
        <f>D22+E22</f>
        <v>300000</v>
      </c>
      <c r="G22" s="719">
        <v>0</v>
      </c>
      <c r="H22" s="719">
        <v>0</v>
      </c>
      <c r="I22" s="720">
        <v>0</v>
      </c>
      <c r="J22" s="719">
        <v>0</v>
      </c>
    </row>
    <row r="23" spans="1:10" ht="17.25" customHeight="1" thickBot="1">
      <c r="A23" s="699" t="s">
        <v>622</v>
      </c>
      <c r="B23" s="721" t="s">
        <v>623</v>
      </c>
      <c r="C23" s="722"/>
      <c r="D23" s="723">
        <v>2000000</v>
      </c>
      <c r="E23" s="723">
        <v>0</v>
      </c>
      <c r="F23" s="724">
        <f>D23+E23</f>
        <v>2000000</v>
      </c>
      <c r="G23" s="725">
        <v>0</v>
      </c>
      <c r="H23" s="725">
        <v>0</v>
      </c>
      <c r="I23" s="726">
        <v>0</v>
      </c>
      <c r="J23" s="719">
        <v>0</v>
      </c>
    </row>
    <row r="24" spans="1:10" s="713" customFormat="1" ht="18" customHeight="1" thickTop="1">
      <c r="A24" s="699" t="s">
        <v>624</v>
      </c>
      <c r="B24" s="727" t="s">
        <v>625</v>
      </c>
      <c r="C24" s="728">
        <v>32716000</v>
      </c>
      <c r="D24" s="729">
        <v>20916000</v>
      </c>
      <c r="E24" s="729">
        <v>57700000</v>
      </c>
      <c r="F24" s="730">
        <f>D24+E24</f>
        <v>78616000</v>
      </c>
      <c r="G24" s="731">
        <v>174516000</v>
      </c>
      <c r="H24" s="731">
        <v>222300000</v>
      </c>
      <c r="I24" s="732">
        <v>237700000</v>
      </c>
      <c r="J24" s="731">
        <v>0</v>
      </c>
    </row>
    <row r="25" spans="1:10" ht="23.25" customHeight="1">
      <c r="A25" s="699" t="s">
        <v>626</v>
      </c>
      <c r="B25" s="704" t="s">
        <v>627</v>
      </c>
      <c r="C25" s="733"/>
      <c r="D25" s="714">
        <v>267000</v>
      </c>
      <c r="E25" s="714">
        <v>33000</v>
      </c>
      <c r="F25" s="691">
        <f>D25+E25</f>
        <v>300000</v>
      </c>
      <c r="G25" s="734">
        <v>0</v>
      </c>
      <c r="H25" s="734">
        <v>0</v>
      </c>
      <c r="I25" s="735">
        <v>0</v>
      </c>
      <c r="J25" s="734">
        <v>0</v>
      </c>
    </row>
    <row r="26" spans="1:10" s="713" customFormat="1" ht="12.75">
      <c r="A26" s="699" t="s">
        <v>628</v>
      </c>
      <c r="B26" s="709" t="s">
        <v>629</v>
      </c>
      <c r="C26" s="682"/>
      <c r="D26" s="736">
        <f aca="true" t="shared" si="2" ref="D26:I26">SUM(D24:D25)</f>
        <v>21183000</v>
      </c>
      <c r="E26" s="736">
        <f t="shared" si="2"/>
        <v>57733000</v>
      </c>
      <c r="F26" s="736">
        <f t="shared" si="2"/>
        <v>78916000</v>
      </c>
      <c r="G26" s="736">
        <f t="shared" si="2"/>
        <v>174516000</v>
      </c>
      <c r="H26" s="736">
        <f t="shared" si="2"/>
        <v>222300000</v>
      </c>
      <c r="I26" s="737">
        <f t="shared" si="2"/>
        <v>237700000</v>
      </c>
      <c r="J26" s="738">
        <v>0</v>
      </c>
    </row>
    <row r="27" spans="1:10" ht="26.25" customHeight="1">
      <c r="A27" s="699" t="s">
        <v>630</v>
      </c>
      <c r="B27" s="739" t="s">
        <v>631</v>
      </c>
      <c r="C27" s="740"/>
      <c r="D27" s="741">
        <f>SUM(D20+D21+D22+D23)</f>
        <v>72674928</v>
      </c>
      <c r="E27" s="718">
        <v>0</v>
      </c>
      <c r="F27" s="691">
        <f>F20+F21+F22+F23</f>
        <v>72674928</v>
      </c>
      <c r="G27" s="691">
        <f>G20+G21+G22+G23</f>
        <v>12144640</v>
      </c>
      <c r="H27" s="691">
        <f>H20+H21+H22+H23</f>
        <v>12196640</v>
      </c>
      <c r="I27" s="742">
        <f>I20+I21+I22+I23</f>
        <v>15592000</v>
      </c>
      <c r="J27" s="691">
        <f>J20+J21+J22+J23</f>
        <v>278700000</v>
      </c>
    </row>
    <row r="28" spans="1:10" ht="18.75" customHeight="1">
      <c r="A28" s="699" t="s">
        <v>632</v>
      </c>
      <c r="B28" s="743" t="s">
        <v>633</v>
      </c>
      <c r="C28" s="744"/>
      <c r="D28" s="684">
        <v>364795028</v>
      </c>
      <c r="E28" s="684">
        <v>14331040</v>
      </c>
      <c r="F28" s="691">
        <f>D28+E28</f>
        <v>379126068</v>
      </c>
      <c r="G28" s="684">
        <v>390499850</v>
      </c>
      <c r="H28" s="684">
        <v>402214846</v>
      </c>
      <c r="I28" s="745">
        <v>414281291</v>
      </c>
      <c r="J28" s="746" t="s">
        <v>213</v>
      </c>
    </row>
    <row r="29" spans="1:10" ht="18.75" customHeight="1">
      <c r="A29" s="699" t="s">
        <v>634</v>
      </c>
      <c r="B29" s="743" t="s">
        <v>635</v>
      </c>
      <c r="C29" s="744"/>
      <c r="D29" s="684">
        <v>22542227</v>
      </c>
      <c r="E29" s="684">
        <v>39877888</v>
      </c>
      <c r="F29" s="724">
        <f>D29+E29</f>
        <v>62420115</v>
      </c>
      <c r="G29" s="719">
        <v>0</v>
      </c>
      <c r="H29" s="719">
        <v>0</v>
      </c>
      <c r="I29" s="720">
        <v>0</v>
      </c>
      <c r="J29" s="719">
        <v>0</v>
      </c>
    </row>
    <row r="30" spans="1:10" ht="27.75" customHeight="1">
      <c r="A30" s="680" t="s">
        <v>636</v>
      </c>
      <c r="B30" s="747" t="s">
        <v>637</v>
      </c>
      <c r="C30" s="744"/>
      <c r="D30" s="684">
        <v>1393692</v>
      </c>
      <c r="E30" s="684">
        <v>50700000</v>
      </c>
      <c r="F30" s="691">
        <f>D30+E30</f>
        <v>52093692</v>
      </c>
      <c r="G30" s="748">
        <v>104900000</v>
      </c>
      <c r="H30" s="748">
        <v>53000000</v>
      </c>
      <c r="I30" s="749">
        <v>22100000</v>
      </c>
      <c r="J30" s="719">
        <v>0</v>
      </c>
    </row>
    <row r="31" spans="1:10" ht="69.75" customHeight="1">
      <c r="A31" s="750" t="s">
        <v>638</v>
      </c>
      <c r="B31" s="747" t="s">
        <v>639</v>
      </c>
      <c r="C31" s="744"/>
      <c r="D31" s="751">
        <f>SUM(D27-D16)/D28</f>
        <v>0.044682626540622696</v>
      </c>
      <c r="E31" s="751"/>
      <c r="F31" s="751">
        <f>SUM(F27-F16)/F28</f>
        <v>0.042993614461773175</v>
      </c>
      <c r="G31" s="751">
        <f>SUM(G27-G16)/G28</f>
        <v>0.031100242420067512</v>
      </c>
      <c r="H31" s="751">
        <f>SUM(H27-H16)/H28</f>
        <v>0.030323694217890704</v>
      </c>
      <c r="I31" s="752">
        <f>SUM(I27-I16)/I28</f>
        <v>0.03763626390746185</v>
      </c>
      <c r="J31" s="746" t="s">
        <v>213</v>
      </c>
    </row>
    <row r="32" spans="1:10" ht="28.5" customHeight="1" thickBot="1">
      <c r="A32" s="753" t="s">
        <v>640</v>
      </c>
      <c r="B32" s="754" t="s">
        <v>641</v>
      </c>
      <c r="C32" s="755"/>
      <c r="D32" s="756">
        <f>SUM(D26/D28)</f>
        <v>0.05806822564478593</v>
      </c>
      <c r="E32" s="756"/>
      <c r="F32" s="756">
        <f>SUM(F26/F28)</f>
        <v>0.20815239747639827</v>
      </c>
      <c r="G32" s="756">
        <f>SUM(G26/G28)</f>
        <v>0.4469041409362897</v>
      </c>
      <c r="H32" s="756">
        <f>SUM(H26/H28)</f>
        <v>0.5526896936071822</v>
      </c>
      <c r="I32" s="757">
        <f>SUM(I26/I28)</f>
        <v>0.5737647467165009</v>
      </c>
      <c r="J32" s="746" t="s">
        <v>213</v>
      </c>
    </row>
    <row r="33" spans="1:10" ht="42.75" customHeight="1" thickBot="1">
      <c r="A33" s="753" t="s">
        <v>642</v>
      </c>
      <c r="B33" s="754" t="s">
        <v>643</v>
      </c>
      <c r="C33" s="755"/>
      <c r="D33" s="758">
        <f>SUM(D30)/D28*100%</f>
        <v>0.0038204797023713823</v>
      </c>
      <c r="E33" s="758"/>
      <c r="F33" s="758">
        <f>SUM(F30)/F28*100%</f>
        <v>0.1374046693091017</v>
      </c>
      <c r="G33" s="758">
        <f>SUM(G30)/G28*100%</f>
        <v>0.26863006477467277</v>
      </c>
      <c r="H33" s="758">
        <f>SUM(H30)/H28*100%</f>
        <v>0.1317703722950097</v>
      </c>
      <c r="I33" s="759">
        <f>SUM(I30)/I28*100%</f>
        <v>0.053345397149493774</v>
      </c>
      <c r="J33" s="760" t="s">
        <v>213</v>
      </c>
    </row>
    <row r="34" spans="1:9" ht="12.75">
      <c r="A34" s="761" t="s">
        <v>644</v>
      </c>
      <c r="B34" s="761"/>
      <c r="I34" s="673" t="s">
        <v>15</v>
      </c>
    </row>
  </sheetData>
  <mergeCells count="13">
    <mergeCell ref="B7:B9"/>
    <mergeCell ref="A7:A9"/>
    <mergeCell ref="G8:G9"/>
    <mergeCell ref="H8:H9"/>
    <mergeCell ref="I8:I9"/>
    <mergeCell ref="C7:C9"/>
    <mergeCell ref="D7:J7"/>
    <mergeCell ref="J8:J9"/>
    <mergeCell ref="D8:F8"/>
    <mergeCell ref="H1:I1"/>
    <mergeCell ref="H2:I2"/>
    <mergeCell ref="H3:I3"/>
    <mergeCell ref="A5:I5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D499"/>
  <sheetViews>
    <sheetView zoomScale="85" zoomScaleNormal="85" workbookViewId="0" topLeftCell="A1">
      <selection activeCell="D13" sqref="D13"/>
    </sheetView>
  </sheetViews>
  <sheetFormatPr defaultColWidth="9.00390625" defaultRowHeight="12.75"/>
  <cols>
    <col min="1" max="1" width="8.125" style="210" customWidth="1"/>
    <col min="2" max="2" width="8.75390625" style="210" customWidth="1"/>
    <col min="3" max="3" width="34.625" style="3" customWidth="1"/>
    <col min="4" max="4" width="21.125" style="3" customWidth="1"/>
    <col min="5" max="5" width="10.375" style="3" customWidth="1"/>
    <col min="6" max="6" width="4.625" style="3" customWidth="1"/>
    <col min="7" max="7" width="12.75390625" style="3" customWidth="1"/>
    <col min="8" max="8" width="12.125" style="210" customWidth="1"/>
    <col min="9" max="9" width="12.875" style="3" customWidth="1"/>
    <col min="10" max="10" width="12.375" style="3" customWidth="1"/>
    <col min="11" max="11" width="11.375" style="3" customWidth="1"/>
    <col min="12" max="12" width="11.125" style="3" customWidth="1"/>
    <col min="13" max="13" width="10.00390625" style="3" customWidth="1"/>
    <col min="14" max="14" width="9.875" style="3" customWidth="1"/>
    <col min="15" max="15" width="10.00390625" style="3" customWidth="1"/>
    <col min="16" max="16" width="12.75390625" style="3" customWidth="1"/>
    <col min="17" max="16384" width="10.00390625" style="3" customWidth="1"/>
  </cols>
  <sheetData>
    <row r="1" ht="12.75">
      <c r="L1" s="2" t="s">
        <v>230</v>
      </c>
    </row>
    <row r="2" ht="12.75">
      <c r="L2" s="2" t="s">
        <v>1</v>
      </c>
    </row>
    <row r="3" ht="12.75">
      <c r="L3" s="1" t="s">
        <v>2</v>
      </c>
    </row>
    <row r="4" ht="12.75">
      <c r="L4" s="1"/>
    </row>
    <row r="6" spans="1:15" ht="12.75">
      <c r="A6" s="797" t="s">
        <v>295</v>
      </c>
      <c r="B6" s="797"/>
      <c r="C6" s="797"/>
      <c r="D6" s="797"/>
      <c r="E6" s="797"/>
      <c r="F6" s="797"/>
      <c r="G6" s="797"/>
      <c r="H6" s="797"/>
      <c r="I6" s="797"/>
      <c r="J6" s="797"/>
      <c r="K6" s="797"/>
      <c r="L6" s="797"/>
      <c r="M6" s="797"/>
      <c r="N6" s="797"/>
      <c r="O6" s="114"/>
    </row>
    <row r="7" spans="1:15" ht="12.75">
      <c r="A7" s="114" t="s">
        <v>231</v>
      </c>
      <c r="B7" s="114"/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</row>
    <row r="8" spans="1:14" ht="12.75">
      <c r="A8" s="798"/>
      <c r="B8" s="798"/>
      <c r="C8" s="798"/>
      <c r="D8" s="798"/>
      <c r="E8" s="798"/>
      <c r="F8" s="798"/>
      <c r="G8" s="798"/>
      <c r="H8" s="798"/>
      <c r="I8" s="798"/>
      <c r="J8" s="798"/>
      <c r="K8" s="798"/>
      <c r="L8" s="798"/>
      <c r="M8" s="798"/>
      <c r="N8" s="798"/>
    </row>
    <row r="9" spans="3:14" ht="12.75">
      <c r="C9" s="210"/>
      <c r="D9" s="210"/>
      <c r="E9" s="210"/>
      <c r="F9" s="210"/>
      <c r="G9" s="210"/>
      <c r="I9" s="210"/>
      <c r="J9" s="210"/>
      <c r="K9" s="210"/>
      <c r="L9" s="210"/>
      <c r="M9" s="210" t="s">
        <v>4</v>
      </c>
      <c r="N9" s="210"/>
    </row>
    <row r="10" spans="3:14" ht="0.75" customHeight="1">
      <c r="C10" s="210"/>
      <c r="D10" s="210"/>
      <c r="E10" s="210"/>
      <c r="F10" s="210"/>
      <c r="G10" s="210"/>
      <c r="I10" s="210"/>
      <c r="J10" s="210"/>
      <c r="K10" s="210"/>
      <c r="M10" s="210"/>
      <c r="N10" s="210"/>
    </row>
    <row r="11" spans="1:14" ht="12.75">
      <c r="A11" s="791" t="s">
        <v>133</v>
      </c>
      <c r="B11" s="791" t="s">
        <v>232</v>
      </c>
      <c r="C11" s="791" t="s">
        <v>233</v>
      </c>
      <c r="D11" s="791" t="s">
        <v>234</v>
      </c>
      <c r="E11" s="791" t="s">
        <v>235</v>
      </c>
      <c r="F11" s="792" t="s">
        <v>136</v>
      </c>
      <c r="G11" s="791" t="s">
        <v>236</v>
      </c>
      <c r="H11" s="791" t="s">
        <v>237</v>
      </c>
      <c r="I11" s="791" t="s">
        <v>238</v>
      </c>
      <c r="J11" s="791" t="s">
        <v>239</v>
      </c>
      <c r="K11" s="794" t="s">
        <v>240</v>
      </c>
      <c r="L11" s="795"/>
      <c r="M11" s="796"/>
      <c r="N11" s="565" t="s">
        <v>241</v>
      </c>
    </row>
    <row r="12" spans="1:14" ht="51">
      <c r="A12" s="791"/>
      <c r="B12" s="791"/>
      <c r="C12" s="791"/>
      <c r="D12" s="791"/>
      <c r="E12" s="791"/>
      <c r="F12" s="793"/>
      <c r="G12" s="791"/>
      <c r="H12" s="791"/>
      <c r="I12" s="791"/>
      <c r="J12" s="791"/>
      <c r="K12" s="211" t="s">
        <v>242</v>
      </c>
      <c r="L12" s="211" t="s">
        <v>243</v>
      </c>
      <c r="M12" s="211" t="s">
        <v>244</v>
      </c>
      <c r="N12" s="565"/>
    </row>
    <row r="13" spans="1:14" ht="13.5">
      <c r="A13" s="214">
        <v>1</v>
      </c>
      <c r="B13" s="214">
        <v>2</v>
      </c>
      <c r="C13" s="214">
        <v>3</v>
      </c>
      <c r="D13" s="214">
        <v>4</v>
      </c>
      <c r="E13" s="214">
        <v>5</v>
      </c>
      <c r="F13" s="214" t="s">
        <v>245</v>
      </c>
      <c r="G13" s="214">
        <v>6</v>
      </c>
      <c r="H13" s="214">
        <v>7</v>
      </c>
      <c r="I13" s="214">
        <v>8</v>
      </c>
      <c r="J13" s="214">
        <v>9</v>
      </c>
      <c r="K13" s="214">
        <v>10</v>
      </c>
      <c r="L13" s="214">
        <v>11</v>
      </c>
      <c r="M13" s="214">
        <v>12</v>
      </c>
      <c r="N13" s="214">
        <v>13</v>
      </c>
    </row>
    <row r="14" spans="1:14" ht="13.5">
      <c r="A14" s="214"/>
      <c r="B14" s="214"/>
      <c r="C14" s="214"/>
      <c r="D14" s="214"/>
      <c r="E14" s="214"/>
      <c r="F14" s="214"/>
      <c r="G14" s="214"/>
      <c r="H14" s="214"/>
      <c r="I14" s="214"/>
      <c r="J14" s="214"/>
      <c r="K14" s="214"/>
      <c r="L14" s="214"/>
      <c r="M14" s="214"/>
      <c r="N14" s="215"/>
    </row>
    <row r="15" spans="1:14" s="81" customFormat="1" ht="12.75">
      <c r="A15" s="573"/>
      <c r="B15" s="788" t="s">
        <v>14</v>
      </c>
      <c r="C15" s="595" t="s">
        <v>210</v>
      </c>
      <c r="D15" s="573"/>
      <c r="E15" s="570" t="s">
        <v>213</v>
      </c>
      <c r="F15" s="101" t="s">
        <v>147</v>
      </c>
      <c r="G15" s="216">
        <v>104053200</v>
      </c>
      <c r="H15" s="217">
        <v>73943042</v>
      </c>
      <c r="I15" s="573" t="s">
        <v>213</v>
      </c>
      <c r="J15" s="124">
        <f>K15+L15+M15</f>
        <v>4538000</v>
      </c>
      <c r="K15" s="124">
        <v>4400000</v>
      </c>
      <c r="L15" s="124">
        <v>138000</v>
      </c>
      <c r="M15" s="124">
        <v>0</v>
      </c>
      <c r="N15" s="124">
        <v>0</v>
      </c>
    </row>
    <row r="16" spans="1:14" s="81" customFormat="1" ht="12.75">
      <c r="A16" s="574"/>
      <c r="B16" s="789"/>
      <c r="C16" s="580"/>
      <c r="D16" s="574"/>
      <c r="E16" s="571"/>
      <c r="F16" s="101" t="s">
        <v>148</v>
      </c>
      <c r="G16" s="216">
        <f>G24</f>
        <v>21382300</v>
      </c>
      <c r="H16" s="217">
        <f>H20+H24</f>
        <v>736300</v>
      </c>
      <c r="I16" s="574"/>
      <c r="J16" s="124">
        <f>K16+L16+M16</f>
        <v>600000</v>
      </c>
      <c r="K16" s="124">
        <f>K24</f>
        <v>600000</v>
      </c>
      <c r="L16" s="124">
        <f>L24</f>
        <v>0</v>
      </c>
      <c r="M16" s="124">
        <f>M24</f>
        <v>0</v>
      </c>
      <c r="N16" s="124">
        <f>N24</f>
        <v>0</v>
      </c>
    </row>
    <row r="17" spans="1:14" s="81" customFormat="1" ht="12.75">
      <c r="A17" s="575"/>
      <c r="B17" s="790"/>
      <c r="C17" s="581"/>
      <c r="D17" s="575"/>
      <c r="E17" s="572"/>
      <c r="F17" s="78" t="s">
        <v>149</v>
      </c>
      <c r="G17" s="216">
        <f>G15+G16</f>
        <v>125435500</v>
      </c>
      <c r="H17" s="216">
        <f>H15+H16</f>
        <v>74679342</v>
      </c>
      <c r="I17" s="575"/>
      <c r="J17" s="124">
        <f>J15+J16</f>
        <v>5138000</v>
      </c>
      <c r="K17" s="124">
        <f>K15+K16</f>
        <v>5000000</v>
      </c>
      <c r="L17" s="124">
        <f>L15+L16</f>
        <v>138000</v>
      </c>
      <c r="M17" s="124">
        <f>M15+M16</f>
        <v>0</v>
      </c>
      <c r="N17" s="124">
        <f>N15+N16</f>
        <v>0</v>
      </c>
    </row>
    <row r="18" spans="1:14" ht="12.75">
      <c r="A18" s="131"/>
      <c r="B18" s="131"/>
      <c r="C18" s="215"/>
      <c r="D18" s="215"/>
      <c r="E18" s="131"/>
      <c r="F18" s="131"/>
      <c r="G18" s="218"/>
      <c r="H18" s="131"/>
      <c r="I18" s="131"/>
      <c r="J18" s="87"/>
      <c r="K18" s="87"/>
      <c r="L18" s="87"/>
      <c r="M18" s="87"/>
      <c r="N18" s="215"/>
    </row>
    <row r="19" spans="1:14" ht="12.75">
      <c r="A19" s="566">
        <v>1</v>
      </c>
      <c r="B19" s="785" t="s">
        <v>21</v>
      </c>
      <c r="C19" s="561" t="s">
        <v>246</v>
      </c>
      <c r="D19" s="561" t="s">
        <v>247</v>
      </c>
      <c r="E19" s="566" t="s">
        <v>248</v>
      </c>
      <c r="F19" s="131" t="s">
        <v>147</v>
      </c>
      <c r="G19" s="219">
        <v>103915200</v>
      </c>
      <c r="H19" s="218">
        <v>73943042</v>
      </c>
      <c r="I19" s="131">
        <v>71.16</v>
      </c>
      <c r="J19" s="87">
        <f>K19+L19</f>
        <v>4400000</v>
      </c>
      <c r="K19" s="87">
        <v>4400000</v>
      </c>
      <c r="L19" s="87">
        <v>0</v>
      </c>
      <c r="M19" s="87">
        <v>0</v>
      </c>
      <c r="N19" s="215">
        <v>0</v>
      </c>
    </row>
    <row r="20" spans="1:14" ht="12.75">
      <c r="A20" s="567"/>
      <c r="B20" s="786"/>
      <c r="C20" s="775"/>
      <c r="D20" s="775"/>
      <c r="E20" s="567"/>
      <c r="F20" s="131" t="s">
        <v>148</v>
      </c>
      <c r="G20" s="219"/>
      <c r="H20" s="218">
        <f>H21-H19</f>
        <v>-198700</v>
      </c>
      <c r="I20" s="220">
        <f>I21-I19</f>
        <v>-0.19411435478158978</v>
      </c>
      <c r="J20" s="87">
        <f>K20+L20</f>
        <v>0</v>
      </c>
      <c r="K20" s="87"/>
      <c r="L20" s="87"/>
      <c r="M20" s="87"/>
      <c r="N20" s="215"/>
    </row>
    <row r="21" spans="1:14" ht="12.75">
      <c r="A21" s="568"/>
      <c r="B21" s="787"/>
      <c r="C21" s="776"/>
      <c r="D21" s="776"/>
      <c r="E21" s="568"/>
      <c r="F21" s="219" t="s">
        <v>149</v>
      </c>
      <c r="G21" s="219">
        <f>G19+G20</f>
        <v>103915200</v>
      </c>
      <c r="H21" s="219">
        <v>73744342</v>
      </c>
      <c r="I21" s="222">
        <f>H21/G19*100</f>
        <v>70.9658856452184</v>
      </c>
      <c r="J21" s="87">
        <f>K21+L21</f>
        <v>4400000</v>
      </c>
      <c r="K21" s="87">
        <v>4400000</v>
      </c>
      <c r="L21" s="87">
        <v>0</v>
      </c>
      <c r="M21" s="87">
        <v>0</v>
      </c>
      <c r="N21" s="215">
        <v>0</v>
      </c>
    </row>
    <row r="22" spans="1:14" ht="12.75">
      <c r="A22" s="86"/>
      <c r="B22" s="130"/>
      <c r="C22" s="142"/>
      <c r="D22" s="142"/>
      <c r="E22" s="86"/>
      <c r="F22" s="219"/>
      <c r="G22" s="219"/>
      <c r="H22" s="219"/>
      <c r="I22" s="222"/>
      <c r="J22" s="87"/>
      <c r="K22" s="87"/>
      <c r="L22" s="87"/>
      <c r="M22" s="87"/>
      <c r="N22" s="215"/>
    </row>
    <row r="23" spans="1:14" ht="12.75">
      <c r="A23" s="566">
        <v>2</v>
      </c>
      <c r="B23" s="785" t="s">
        <v>25</v>
      </c>
      <c r="C23" s="561" t="s">
        <v>249</v>
      </c>
      <c r="D23" s="561" t="s">
        <v>247</v>
      </c>
      <c r="E23" s="566" t="s">
        <v>250</v>
      </c>
      <c r="F23" s="219" t="s">
        <v>147</v>
      </c>
      <c r="G23" s="219">
        <v>0</v>
      </c>
      <c r="H23" s="219">
        <v>0</v>
      </c>
      <c r="I23" s="222">
        <v>0</v>
      </c>
      <c r="J23" s="87">
        <f>K23+L23</f>
        <v>0</v>
      </c>
      <c r="K23" s="87">
        <v>0</v>
      </c>
      <c r="L23" s="87">
        <v>0</v>
      </c>
      <c r="M23" s="87">
        <v>0</v>
      </c>
      <c r="N23" s="87">
        <v>0</v>
      </c>
    </row>
    <row r="24" spans="1:14" ht="12.75">
      <c r="A24" s="567"/>
      <c r="B24" s="786"/>
      <c r="C24" s="775"/>
      <c r="D24" s="775"/>
      <c r="E24" s="567"/>
      <c r="F24" s="219" t="s">
        <v>148</v>
      </c>
      <c r="G24" s="219">
        <v>21382300</v>
      </c>
      <c r="H24" s="219">
        <v>935000</v>
      </c>
      <c r="I24" s="222">
        <v>4.37</v>
      </c>
      <c r="J24" s="87">
        <f>K24+L24</f>
        <v>600000</v>
      </c>
      <c r="K24" s="87">
        <v>600000</v>
      </c>
      <c r="L24" s="87">
        <v>0</v>
      </c>
      <c r="M24" s="87">
        <v>0</v>
      </c>
      <c r="N24" s="215">
        <v>0</v>
      </c>
    </row>
    <row r="25" spans="1:14" ht="12.75">
      <c r="A25" s="568"/>
      <c r="B25" s="787"/>
      <c r="C25" s="776"/>
      <c r="D25" s="776"/>
      <c r="E25" s="568"/>
      <c r="F25" s="219" t="s">
        <v>149</v>
      </c>
      <c r="G25" s="219">
        <f>G23+G24</f>
        <v>21382300</v>
      </c>
      <c r="H25" s="219">
        <v>935000</v>
      </c>
      <c r="I25" s="222">
        <f>I23+I24</f>
        <v>4.37</v>
      </c>
      <c r="J25" s="87">
        <f>K25+L25</f>
        <v>600000</v>
      </c>
      <c r="K25" s="87">
        <f>K23+K24</f>
        <v>600000</v>
      </c>
      <c r="L25" s="87">
        <f>L23+L24</f>
        <v>0</v>
      </c>
      <c r="M25" s="87">
        <f>M23+M24</f>
        <v>0</v>
      </c>
      <c r="N25" s="87">
        <f>N23+N24</f>
        <v>0</v>
      </c>
    </row>
    <row r="26" spans="1:14" ht="12.75">
      <c r="A26" s="221"/>
      <c r="B26" s="136"/>
      <c r="C26" s="91"/>
      <c r="D26" s="91"/>
      <c r="E26" s="221"/>
      <c r="F26" s="219"/>
      <c r="G26" s="223"/>
      <c r="H26" s="219"/>
      <c r="I26" s="222"/>
      <c r="J26" s="87"/>
      <c r="K26" s="87"/>
      <c r="L26" s="87"/>
      <c r="M26" s="87"/>
      <c r="N26" s="87"/>
    </row>
    <row r="27" spans="1:14" s="81" customFormat="1" ht="12.75">
      <c r="A27" s="573"/>
      <c r="B27" s="570">
        <v>600</v>
      </c>
      <c r="C27" s="595" t="s">
        <v>251</v>
      </c>
      <c r="D27" s="573"/>
      <c r="E27" s="570" t="s">
        <v>213</v>
      </c>
      <c r="F27" s="101" t="s">
        <v>147</v>
      </c>
      <c r="G27" s="216">
        <v>39545240</v>
      </c>
      <c r="H27" s="217">
        <v>29272680</v>
      </c>
      <c r="I27" s="782" t="s">
        <v>213</v>
      </c>
      <c r="J27" s="79">
        <f>K27+L27+M27</f>
        <v>7515000</v>
      </c>
      <c r="K27" s="79">
        <v>0</v>
      </c>
      <c r="L27" s="79">
        <v>7515000</v>
      </c>
      <c r="M27" s="79">
        <v>0</v>
      </c>
      <c r="N27" s="224">
        <v>0</v>
      </c>
    </row>
    <row r="28" spans="1:14" s="81" customFormat="1" ht="12.75">
      <c r="A28" s="574"/>
      <c r="B28" s="571"/>
      <c r="C28" s="580"/>
      <c r="D28" s="574"/>
      <c r="E28" s="571"/>
      <c r="F28" s="101" t="s">
        <v>148</v>
      </c>
      <c r="G28" s="216">
        <f>G32</f>
        <v>-39030240</v>
      </c>
      <c r="H28" s="217">
        <f>H32</f>
        <v>-29272680</v>
      </c>
      <c r="I28" s="783"/>
      <c r="J28" s="79">
        <f>K28+L28+M28</f>
        <v>-7000000</v>
      </c>
      <c r="K28" s="79">
        <f>K32</f>
        <v>0</v>
      </c>
      <c r="L28" s="79">
        <f>L32</f>
        <v>-7000000</v>
      </c>
      <c r="M28" s="79">
        <f>M32</f>
        <v>0</v>
      </c>
      <c r="N28" s="79">
        <f>N32</f>
        <v>0</v>
      </c>
    </row>
    <row r="29" spans="1:14" s="81" customFormat="1" ht="12.75">
      <c r="A29" s="575"/>
      <c r="B29" s="572"/>
      <c r="C29" s="581"/>
      <c r="D29" s="575"/>
      <c r="E29" s="572"/>
      <c r="F29" s="216" t="s">
        <v>149</v>
      </c>
      <c r="G29" s="216">
        <f>G27+G28</f>
        <v>515000</v>
      </c>
      <c r="H29" s="216">
        <f>H27+H28</f>
        <v>0</v>
      </c>
      <c r="I29" s="784"/>
      <c r="J29" s="79">
        <f>J27+J28</f>
        <v>515000</v>
      </c>
      <c r="K29" s="79">
        <f>K27+K28</f>
        <v>0</v>
      </c>
      <c r="L29" s="79">
        <f>L27+L28</f>
        <v>515000</v>
      </c>
      <c r="M29" s="79">
        <f>M27+M28</f>
        <v>0</v>
      </c>
      <c r="N29" s="79">
        <f>N27+N28</f>
        <v>0</v>
      </c>
    </row>
    <row r="30" spans="1:14" ht="12.75">
      <c r="A30" s="86"/>
      <c r="B30" s="86"/>
      <c r="C30" s="225"/>
      <c r="D30" s="226"/>
      <c r="E30" s="86"/>
      <c r="F30" s="219"/>
      <c r="G30" s="219"/>
      <c r="H30" s="219"/>
      <c r="I30" s="222"/>
      <c r="J30" s="87"/>
      <c r="K30" s="87"/>
      <c r="L30" s="87"/>
      <c r="M30" s="87"/>
      <c r="N30" s="215"/>
    </row>
    <row r="31" spans="1:14" s="231" customFormat="1" ht="12.75" customHeight="1">
      <c r="A31" s="576">
        <v>3</v>
      </c>
      <c r="B31" s="576">
        <v>60001</v>
      </c>
      <c r="C31" s="579" t="s">
        <v>252</v>
      </c>
      <c r="D31" s="579" t="s">
        <v>253</v>
      </c>
      <c r="E31" s="576" t="s">
        <v>254</v>
      </c>
      <c r="F31" s="227" t="s">
        <v>147</v>
      </c>
      <c r="G31" s="227">
        <v>39030240</v>
      </c>
      <c r="H31" s="227">
        <v>29272680</v>
      </c>
      <c r="I31" s="228">
        <v>75</v>
      </c>
      <c r="J31" s="229">
        <f>K31+L31</f>
        <v>7000000</v>
      </c>
      <c r="K31" s="229">
        <v>0</v>
      </c>
      <c r="L31" s="229">
        <v>7000000</v>
      </c>
      <c r="M31" s="229">
        <v>0</v>
      </c>
      <c r="N31" s="230">
        <v>0</v>
      </c>
    </row>
    <row r="32" spans="1:14" s="231" customFormat="1" ht="12.75">
      <c r="A32" s="577"/>
      <c r="B32" s="577"/>
      <c r="C32" s="562"/>
      <c r="D32" s="562"/>
      <c r="E32" s="577"/>
      <c r="F32" s="227" t="s">
        <v>148</v>
      </c>
      <c r="G32" s="227">
        <v>-39030240</v>
      </c>
      <c r="H32" s="227">
        <v>-29272680</v>
      </c>
      <c r="I32" s="228">
        <v>-75</v>
      </c>
      <c r="J32" s="229">
        <f>K32+L32</f>
        <v>-7000000</v>
      </c>
      <c r="K32" s="229"/>
      <c r="L32" s="229">
        <v>-7000000</v>
      </c>
      <c r="M32" s="229"/>
      <c r="N32" s="230"/>
    </row>
    <row r="33" spans="1:14" s="231" customFormat="1" ht="12.75">
      <c r="A33" s="578"/>
      <c r="B33" s="578"/>
      <c r="C33" s="563"/>
      <c r="D33" s="563"/>
      <c r="E33" s="578"/>
      <c r="F33" s="227" t="s">
        <v>149</v>
      </c>
      <c r="G33" s="227">
        <v>0</v>
      </c>
      <c r="H33" s="227">
        <f>H31+H32</f>
        <v>0</v>
      </c>
      <c r="I33" s="228">
        <v>0</v>
      </c>
      <c r="J33" s="229">
        <f>K33+L33</f>
        <v>0</v>
      </c>
      <c r="K33" s="229">
        <f>K31+K32</f>
        <v>0</v>
      </c>
      <c r="L33" s="229">
        <f>L31+L32</f>
        <v>0</v>
      </c>
      <c r="M33" s="229">
        <f>M31+M32</f>
        <v>0</v>
      </c>
      <c r="N33" s="229">
        <f>N31+N32</f>
        <v>0</v>
      </c>
    </row>
    <row r="34" spans="1:14" ht="12.75">
      <c r="A34" s="131"/>
      <c r="B34" s="131"/>
      <c r="C34" s="93"/>
      <c r="D34" s="93"/>
      <c r="E34" s="131"/>
      <c r="F34" s="131"/>
      <c r="G34" s="131"/>
      <c r="H34" s="131"/>
      <c r="I34" s="131"/>
      <c r="J34" s="87"/>
      <c r="K34" s="87"/>
      <c r="L34" s="87"/>
      <c r="M34" s="87"/>
      <c r="N34" s="215"/>
    </row>
    <row r="35" spans="1:14" s="81" customFormat="1" ht="12.75">
      <c r="A35" s="573"/>
      <c r="B35" s="570">
        <v>801</v>
      </c>
      <c r="C35" s="595" t="s">
        <v>255</v>
      </c>
      <c r="D35" s="573"/>
      <c r="E35" s="570" t="s">
        <v>213</v>
      </c>
      <c r="F35" s="101" t="s">
        <v>147</v>
      </c>
      <c r="G35" s="216">
        <v>6228800</v>
      </c>
      <c r="H35" s="217">
        <v>1400000</v>
      </c>
      <c r="I35" s="782" t="s">
        <v>213</v>
      </c>
      <c r="J35" s="79">
        <f>K35+L35+M35</f>
        <v>4828800</v>
      </c>
      <c r="K35" s="79">
        <v>0</v>
      </c>
      <c r="L35" s="79">
        <v>4828800</v>
      </c>
      <c r="M35" s="79">
        <v>0</v>
      </c>
      <c r="N35" s="224">
        <v>0</v>
      </c>
    </row>
    <row r="36" spans="1:14" s="81" customFormat="1" ht="12.75">
      <c r="A36" s="574"/>
      <c r="B36" s="571"/>
      <c r="C36" s="580"/>
      <c r="D36" s="574"/>
      <c r="E36" s="571"/>
      <c r="F36" s="101" t="s">
        <v>148</v>
      </c>
      <c r="G36" s="216">
        <f>G40+G44</f>
        <v>-5380000</v>
      </c>
      <c r="H36" s="217">
        <f>H44</f>
        <v>-1400000</v>
      </c>
      <c r="I36" s="783"/>
      <c r="J36" s="79">
        <f>K36+L36+M36</f>
        <v>-3980000</v>
      </c>
      <c r="K36" s="79">
        <f>K40+K44</f>
        <v>0</v>
      </c>
      <c r="L36" s="79">
        <f>L40+L44</f>
        <v>-3980000</v>
      </c>
      <c r="M36" s="79">
        <f>M40+M44</f>
        <v>0</v>
      </c>
      <c r="N36" s="79">
        <f>N40+N44</f>
        <v>0</v>
      </c>
    </row>
    <row r="37" spans="1:14" s="81" customFormat="1" ht="12.75">
      <c r="A37" s="575"/>
      <c r="B37" s="572"/>
      <c r="C37" s="581"/>
      <c r="D37" s="575"/>
      <c r="E37" s="572"/>
      <c r="F37" s="216" t="s">
        <v>149</v>
      </c>
      <c r="G37" s="216">
        <f>G35+G36</f>
        <v>848800</v>
      </c>
      <c r="H37" s="216">
        <f>H35+H36</f>
        <v>0</v>
      </c>
      <c r="I37" s="784"/>
      <c r="J37" s="79">
        <f>J35+J36</f>
        <v>848800</v>
      </c>
      <c r="K37" s="79">
        <f>K35+K36</f>
        <v>0</v>
      </c>
      <c r="L37" s="79">
        <f>L35+L36</f>
        <v>848800</v>
      </c>
      <c r="M37" s="79">
        <f>M35+M36</f>
        <v>0</v>
      </c>
      <c r="N37" s="79">
        <f>N35+N36</f>
        <v>0</v>
      </c>
    </row>
    <row r="38" spans="1:14" ht="12.75">
      <c r="A38" s="98"/>
      <c r="B38" s="221"/>
      <c r="C38" s="91"/>
      <c r="D38" s="98"/>
      <c r="E38" s="221"/>
      <c r="F38" s="219"/>
      <c r="G38" s="223"/>
      <c r="H38" s="219"/>
      <c r="I38" s="232"/>
      <c r="J38" s="87"/>
      <c r="K38" s="87"/>
      <c r="L38" s="87"/>
      <c r="M38" s="87"/>
      <c r="N38" s="87"/>
    </row>
    <row r="39" spans="1:14" ht="12.75" customHeight="1">
      <c r="A39" s="566">
        <v>4</v>
      </c>
      <c r="B39" s="566">
        <v>80141</v>
      </c>
      <c r="C39" s="561" t="s">
        <v>256</v>
      </c>
      <c r="D39" s="561" t="s">
        <v>257</v>
      </c>
      <c r="E39" s="566">
        <v>2005</v>
      </c>
      <c r="F39" s="219" t="s">
        <v>147</v>
      </c>
      <c r="G39" s="219">
        <v>0</v>
      </c>
      <c r="H39" s="219">
        <v>0</v>
      </c>
      <c r="I39" s="222">
        <v>0</v>
      </c>
      <c r="J39" s="87">
        <f>K39+L39</f>
        <v>0</v>
      </c>
      <c r="K39" s="87">
        <v>0</v>
      </c>
      <c r="L39" s="87">
        <v>0</v>
      </c>
      <c r="M39" s="87">
        <v>0</v>
      </c>
      <c r="N39" s="215">
        <v>0</v>
      </c>
    </row>
    <row r="40" spans="1:14" ht="12.75">
      <c r="A40" s="567"/>
      <c r="B40" s="567"/>
      <c r="C40" s="775"/>
      <c r="D40" s="775"/>
      <c r="E40" s="567"/>
      <c r="F40" s="219" t="s">
        <v>148</v>
      </c>
      <c r="G40" s="219">
        <v>20000</v>
      </c>
      <c r="H40" s="219"/>
      <c r="I40" s="222"/>
      <c r="J40" s="87">
        <f>K40+L40</f>
        <v>20000</v>
      </c>
      <c r="K40" s="87"/>
      <c r="L40" s="87">
        <v>20000</v>
      </c>
      <c r="M40" s="87"/>
      <c r="N40" s="215"/>
    </row>
    <row r="41" spans="1:14" ht="12.75">
      <c r="A41" s="568"/>
      <c r="B41" s="568"/>
      <c r="C41" s="776"/>
      <c r="D41" s="776"/>
      <c r="E41" s="568"/>
      <c r="F41" s="219" t="s">
        <v>149</v>
      </c>
      <c r="G41" s="219">
        <f>G39+G40</f>
        <v>20000</v>
      </c>
      <c r="H41" s="219">
        <v>0</v>
      </c>
      <c r="I41" s="222">
        <f>H41/G41*100</f>
        <v>0</v>
      </c>
      <c r="J41" s="87">
        <f>K41+L41</f>
        <v>20000</v>
      </c>
      <c r="K41" s="87">
        <f>K39+K40</f>
        <v>0</v>
      </c>
      <c r="L41" s="87">
        <f>L39+L40</f>
        <v>20000</v>
      </c>
      <c r="M41" s="87">
        <f>M39+M40</f>
        <v>0</v>
      </c>
      <c r="N41" s="87">
        <f>N39+N40</f>
        <v>0</v>
      </c>
    </row>
    <row r="42" spans="1:14" ht="12.75">
      <c r="A42" s="86"/>
      <c r="B42" s="86"/>
      <c r="C42" s="225"/>
      <c r="D42" s="226"/>
      <c r="E42" s="86"/>
      <c r="F42" s="219"/>
      <c r="G42" s="219"/>
      <c r="H42" s="219"/>
      <c r="I42" s="222"/>
      <c r="J42" s="87"/>
      <c r="K42" s="87"/>
      <c r="L42" s="87"/>
      <c r="M42" s="87"/>
      <c r="N42" s="215"/>
    </row>
    <row r="43" spans="1:14" s="231" customFormat="1" ht="12.75" customHeight="1">
      <c r="A43" s="576">
        <v>5</v>
      </c>
      <c r="B43" s="576">
        <v>80147</v>
      </c>
      <c r="C43" s="579" t="s">
        <v>258</v>
      </c>
      <c r="D43" s="579" t="s">
        <v>259</v>
      </c>
      <c r="E43" s="576" t="s">
        <v>260</v>
      </c>
      <c r="F43" s="227" t="s">
        <v>147</v>
      </c>
      <c r="G43" s="227">
        <v>5400000</v>
      </c>
      <c r="H43" s="227">
        <v>1400000</v>
      </c>
      <c r="I43" s="228">
        <v>25.93</v>
      </c>
      <c r="J43" s="229">
        <f>K43+L43</f>
        <v>4000000</v>
      </c>
      <c r="K43" s="229">
        <v>0</v>
      </c>
      <c r="L43" s="229">
        <v>4000000</v>
      </c>
      <c r="M43" s="229">
        <v>0</v>
      </c>
      <c r="N43" s="230">
        <v>0</v>
      </c>
    </row>
    <row r="44" spans="1:14" s="231" customFormat="1" ht="12.75">
      <c r="A44" s="577"/>
      <c r="B44" s="577"/>
      <c r="C44" s="562"/>
      <c r="D44" s="562"/>
      <c r="E44" s="577"/>
      <c r="F44" s="227" t="s">
        <v>148</v>
      </c>
      <c r="G44" s="227">
        <v>-5400000</v>
      </c>
      <c r="H44" s="227">
        <v>-1400000</v>
      </c>
      <c r="I44" s="228">
        <v>-25.93</v>
      </c>
      <c r="J44" s="229">
        <f>K44+L44</f>
        <v>-4000000</v>
      </c>
      <c r="K44" s="229"/>
      <c r="L44" s="229">
        <v>-4000000</v>
      </c>
      <c r="M44" s="229"/>
      <c r="N44" s="230"/>
    </row>
    <row r="45" spans="1:14" s="231" customFormat="1" ht="12.75">
      <c r="A45" s="578"/>
      <c r="B45" s="578"/>
      <c r="C45" s="563"/>
      <c r="D45" s="563"/>
      <c r="E45" s="578"/>
      <c r="F45" s="227" t="s">
        <v>149</v>
      </c>
      <c r="G45" s="227">
        <f>G43+G44</f>
        <v>0</v>
      </c>
      <c r="H45" s="227">
        <f>H43+H44</f>
        <v>0</v>
      </c>
      <c r="I45" s="228">
        <v>0</v>
      </c>
      <c r="J45" s="229">
        <f>K45+L45</f>
        <v>0</v>
      </c>
      <c r="K45" s="229">
        <v>0</v>
      </c>
      <c r="L45" s="229">
        <f>L43+L44</f>
        <v>0</v>
      </c>
      <c r="M45" s="229">
        <v>0</v>
      </c>
      <c r="N45" s="230">
        <v>0</v>
      </c>
    </row>
    <row r="46" spans="1:14" ht="12.75">
      <c r="A46" s="86"/>
      <c r="B46" s="86"/>
      <c r="C46" s="142"/>
      <c r="D46" s="142"/>
      <c r="E46" s="86"/>
      <c r="F46" s="86"/>
      <c r="G46" s="86"/>
      <c r="H46" s="219"/>
      <c r="I46" s="86"/>
      <c r="J46" s="87"/>
      <c r="K46" s="87"/>
      <c r="L46" s="87"/>
      <c r="M46" s="87"/>
      <c r="N46" s="215"/>
    </row>
    <row r="47" spans="1:14" s="81" customFormat="1" ht="12.75">
      <c r="A47" s="570"/>
      <c r="B47" s="570">
        <v>803</v>
      </c>
      <c r="C47" s="595" t="s">
        <v>261</v>
      </c>
      <c r="D47" s="570"/>
      <c r="E47" s="570" t="s">
        <v>213</v>
      </c>
      <c r="F47" s="101" t="s">
        <v>147</v>
      </c>
      <c r="G47" s="216">
        <v>32697547</v>
      </c>
      <c r="H47" s="216">
        <v>0</v>
      </c>
      <c r="I47" s="779" t="s">
        <v>213</v>
      </c>
      <c r="J47" s="79">
        <f>K47+L47+M47</f>
        <v>11051000</v>
      </c>
      <c r="K47" s="79">
        <v>0</v>
      </c>
      <c r="L47" s="79">
        <v>11051000</v>
      </c>
      <c r="M47" s="79">
        <v>0</v>
      </c>
      <c r="N47" s="79">
        <v>8646547</v>
      </c>
    </row>
    <row r="48" spans="1:14" s="81" customFormat="1" ht="12.75">
      <c r="A48" s="571"/>
      <c r="B48" s="571"/>
      <c r="C48" s="580"/>
      <c r="D48" s="571"/>
      <c r="E48" s="571"/>
      <c r="F48" s="101" t="s">
        <v>148</v>
      </c>
      <c r="G48" s="216">
        <f>G52</f>
        <v>-31122547</v>
      </c>
      <c r="H48" s="216"/>
      <c r="I48" s="780"/>
      <c r="J48" s="79">
        <f>K48+L48+M48</f>
        <v>-10000000</v>
      </c>
      <c r="K48" s="79"/>
      <c r="L48" s="79">
        <f>L52</f>
        <v>-10000000</v>
      </c>
      <c r="M48" s="79">
        <f>M52</f>
        <v>0</v>
      </c>
      <c r="N48" s="79">
        <f>N52</f>
        <v>-8122547</v>
      </c>
    </row>
    <row r="49" spans="1:14" s="81" customFormat="1" ht="12.75">
      <c r="A49" s="572"/>
      <c r="B49" s="572"/>
      <c r="C49" s="581"/>
      <c r="D49" s="572"/>
      <c r="E49" s="572"/>
      <c r="F49" s="216" t="s">
        <v>149</v>
      </c>
      <c r="G49" s="216">
        <f>G47+G48</f>
        <v>1575000</v>
      </c>
      <c r="H49" s="216">
        <v>0</v>
      </c>
      <c r="I49" s="781"/>
      <c r="J49" s="79">
        <f>J47+J48</f>
        <v>1051000</v>
      </c>
      <c r="K49" s="233">
        <f>K47+K48</f>
        <v>0</v>
      </c>
      <c r="L49" s="233">
        <f>L47+L48</f>
        <v>1051000</v>
      </c>
      <c r="M49" s="233">
        <f>M47+M48</f>
        <v>0</v>
      </c>
      <c r="N49" s="233">
        <f>N47+N48</f>
        <v>524000</v>
      </c>
    </row>
    <row r="50" spans="1:14" ht="12.75">
      <c r="A50" s="78"/>
      <c r="B50" s="78"/>
      <c r="C50" s="234"/>
      <c r="D50" s="234"/>
      <c r="E50" s="78"/>
      <c r="F50" s="78"/>
      <c r="G50" s="78"/>
      <c r="H50" s="78"/>
      <c r="I50" s="78"/>
      <c r="J50" s="79"/>
      <c r="K50" s="79"/>
      <c r="L50" s="79"/>
      <c r="M50" s="79"/>
      <c r="N50" s="215"/>
    </row>
    <row r="51" spans="1:14" s="231" customFormat="1" ht="12.75" customHeight="1">
      <c r="A51" s="576">
        <v>6</v>
      </c>
      <c r="B51" s="576">
        <v>80395</v>
      </c>
      <c r="C51" s="579" t="s">
        <v>262</v>
      </c>
      <c r="D51" s="579" t="s">
        <v>263</v>
      </c>
      <c r="E51" s="576" t="s">
        <v>264</v>
      </c>
      <c r="F51" s="227" t="s">
        <v>147</v>
      </c>
      <c r="G51" s="227">
        <v>31122547</v>
      </c>
      <c r="H51" s="235">
        <v>0</v>
      </c>
      <c r="I51" s="236">
        <v>0</v>
      </c>
      <c r="J51" s="229">
        <f>K51+L51</f>
        <v>10000000</v>
      </c>
      <c r="K51" s="229">
        <v>0</v>
      </c>
      <c r="L51" s="229">
        <v>10000000</v>
      </c>
      <c r="M51" s="229">
        <v>0</v>
      </c>
      <c r="N51" s="229">
        <v>8122547</v>
      </c>
    </row>
    <row r="52" spans="1:14" s="231" customFormat="1" ht="12.75">
      <c r="A52" s="577"/>
      <c r="B52" s="577"/>
      <c r="C52" s="562"/>
      <c r="D52" s="562"/>
      <c r="E52" s="577"/>
      <c r="F52" s="227" t="s">
        <v>148</v>
      </c>
      <c r="G52" s="227">
        <v>-31122547</v>
      </c>
      <c r="H52" s="235"/>
      <c r="I52" s="235"/>
      <c r="J52" s="229">
        <f>K52+L52</f>
        <v>-10000000</v>
      </c>
      <c r="K52" s="229"/>
      <c r="L52" s="229">
        <v>-10000000</v>
      </c>
      <c r="M52" s="229"/>
      <c r="N52" s="229">
        <v>-8122547</v>
      </c>
    </row>
    <row r="53" spans="1:14" s="231" customFormat="1" ht="12.75">
      <c r="A53" s="578"/>
      <c r="B53" s="578"/>
      <c r="C53" s="563"/>
      <c r="D53" s="563"/>
      <c r="E53" s="578"/>
      <c r="F53" s="227" t="s">
        <v>149</v>
      </c>
      <c r="G53" s="227">
        <f>G51+G52</f>
        <v>0</v>
      </c>
      <c r="H53" s="227">
        <v>0</v>
      </c>
      <c r="I53" s="228">
        <v>0</v>
      </c>
      <c r="J53" s="229">
        <f>K53+L53</f>
        <v>0</v>
      </c>
      <c r="K53" s="229">
        <v>0</v>
      </c>
      <c r="L53" s="229">
        <f>L51+L52</f>
        <v>0</v>
      </c>
      <c r="M53" s="229">
        <v>0</v>
      </c>
      <c r="N53" s="229">
        <f>N51+N52</f>
        <v>0</v>
      </c>
    </row>
    <row r="54" spans="1:14" ht="9" customHeight="1">
      <c r="A54" s="86"/>
      <c r="B54" s="86"/>
      <c r="C54" s="142"/>
      <c r="D54" s="142"/>
      <c r="E54" s="86"/>
      <c r="F54" s="219"/>
      <c r="G54" s="219"/>
      <c r="H54" s="219"/>
      <c r="I54" s="222"/>
      <c r="J54" s="87"/>
      <c r="K54" s="87"/>
      <c r="L54" s="87"/>
      <c r="M54" s="87"/>
      <c r="N54" s="215"/>
    </row>
    <row r="55" spans="1:14" s="81" customFormat="1" ht="12.75">
      <c r="A55" s="570"/>
      <c r="B55" s="570">
        <v>851</v>
      </c>
      <c r="C55" s="595" t="s">
        <v>265</v>
      </c>
      <c r="D55" s="570"/>
      <c r="E55" s="570" t="s">
        <v>213</v>
      </c>
      <c r="F55" s="101" t="s">
        <v>147</v>
      </c>
      <c r="G55" s="216">
        <v>8298884</v>
      </c>
      <c r="H55" s="216">
        <v>0</v>
      </c>
      <c r="I55" s="779" t="s">
        <v>213</v>
      </c>
      <c r="J55" s="79">
        <f>K55+L55+M55</f>
        <v>8298884</v>
      </c>
      <c r="K55" s="79">
        <v>350000</v>
      </c>
      <c r="L55" s="79">
        <v>7948884</v>
      </c>
      <c r="M55" s="79">
        <v>0</v>
      </c>
      <c r="N55" s="224">
        <v>0</v>
      </c>
    </row>
    <row r="56" spans="1:14" s="81" customFormat="1" ht="12.75">
      <c r="A56" s="571"/>
      <c r="B56" s="571"/>
      <c r="C56" s="580"/>
      <c r="D56" s="571"/>
      <c r="E56" s="571"/>
      <c r="F56" s="101" t="s">
        <v>148</v>
      </c>
      <c r="G56" s="216">
        <f>G60</f>
        <v>7000</v>
      </c>
      <c r="H56" s="216"/>
      <c r="I56" s="780"/>
      <c r="J56" s="79">
        <f>K56+L56+M56</f>
        <v>7000</v>
      </c>
      <c r="K56" s="79">
        <f>K60</f>
        <v>0</v>
      </c>
      <c r="L56" s="79">
        <f>L60</f>
        <v>7000</v>
      </c>
      <c r="M56" s="79">
        <f>M60</f>
        <v>0</v>
      </c>
      <c r="N56" s="79">
        <f>N60</f>
        <v>0</v>
      </c>
    </row>
    <row r="57" spans="1:19" s="81" customFormat="1" ht="12.75">
      <c r="A57" s="572"/>
      <c r="B57" s="572"/>
      <c r="C57" s="581"/>
      <c r="D57" s="572"/>
      <c r="E57" s="572"/>
      <c r="F57" s="216" t="s">
        <v>149</v>
      </c>
      <c r="G57" s="216">
        <f>G55+G56</f>
        <v>8305884</v>
      </c>
      <c r="H57" s="216">
        <f>H55+H56</f>
        <v>0</v>
      </c>
      <c r="I57" s="781"/>
      <c r="J57" s="79">
        <f>K57+L57+M57</f>
        <v>8305884</v>
      </c>
      <c r="K57" s="233">
        <f>K55+K56</f>
        <v>350000</v>
      </c>
      <c r="L57" s="233">
        <f>L55+L56</f>
        <v>7955884</v>
      </c>
      <c r="M57" s="233">
        <f>M55+M56</f>
        <v>0</v>
      </c>
      <c r="N57" s="233">
        <f>N55+N56</f>
        <v>0</v>
      </c>
      <c r="O57" s="30"/>
      <c r="P57" s="30"/>
      <c r="Q57" s="30"/>
      <c r="R57" s="30"/>
      <c r="S57" s="30"/>
    </row>
    <row r="58" spans="1:14" ht="12.75">
      <c r="A58" s="86"/>
      <c r="B58" s="86"/>
      <c r="C58" s="142"/>
      <c r="D58" s="142"/>
      <c r="E58" s="86"/>
      <c r="F58" s="219"/>
      <c r="G58" s="219"/>
      <c r="H58" s="219"/>
      <c r="I58" s="237"/>
      <c r="J58" s="87"/>
      <c r="K58" s="87"/>
      <c r="L58" s="87"/>
      <c r="M58" s="87"/>
      <c r="N58" s="215"/>
    </row>
    <row r="59" spans="1:14" ht="18" customHeight="1">
      <c r="A59" s="566">
        <v>7</v>
      </c>
      <c r="B59" s="566">
        <v>85195</v>
      </c>
      <c r="C59" s="561" t="s">
        <v>266</v>
      </c>
      <c r="D59" s="561" t="s">
        <v>267</v>
      </c>
      <c r="E59" s="566">
        <v>2005</v>
      </c>
      <c r="F59" s="219" t="s">
        <v>147</v>
      </c>
      <c r="G59" s="219">
        <v>0</v>
      </c>
      <c r="H59" s="219">
        <v>0</v>
      </c>
      <c r="I59" s="237">
        <v>0</v>
      </c>
      <c r="J59" s="87">
        <f>K59+L59+M59</f>
        <v>0</v>
      </c>
      <c r="K59" s="87">
        <v>0</v>
      </c>
      <c r="L59" s="87">
        <v>0</v>
      </c>
      <c r="M59" s="87">
        <v>0</v>
      </c>
      <c r="N59" s="215">
        <v>0</v>
      </c>
    </row>
    <row r="60" spans="1:14" ht="18" customHeight="1">
      <c r="A60" s="567"/>
      <c r="B60" s="567"/>
      <c r="C60" s="775"/>
      <c r="D60" s="775"/>
      <c r="E60" s="567"/>
      <c r="F60" s="219" t="s">
        <v>148</v>
      </c>
      <c r="G60" s="219">
        <f>G61-G59</f>
        <v>7000</v>
      </c>
      <c r="H60" s="219"/>
      <c r="I60" s="237"/>
      <c r="J60" s="87">
        <f>K60+L60+M60</f>
        <v>7000</v>
      </c>
      <c r="K60" s="87"/>
      <c r="L60" s="87">
        <v>7000</v>
      </c>
      <c r="M60" s="87"/>
      <c r="N60" s="215"/>
    </row>
    <row r="61" spans="1:14" ht="18" customHeight="1">
      <c r="A61" s="568"/>
      <c r="B61" s="568"/>
      <c r="C61" s="776"/>
      <c r="D61" s="776"/>
      <c r="E61" s="568"/>
      <c r="F61" s="219" t="s">
        <v>149</v>
      </c>
      <c r="G61" s="219">
        <v>7000</v>
      </c>
      <c r="H61" s="219">
        <v>0</v>
      </c>
      <c r="I61" s="237">
        <v>0</v>
      </c>
      <c r="J61" s="87">
        <f>K61+L61+M61</f>
        <v>7000</v>
      </c>
      <c r="K61" s="87">
        <f>K59+K60</f>
        <v>0</v>
      </c>
      <c r="L61" s="87">
        <f>L59+L60</f>
        <v>7000</v>
      </c>
      <c r="M61" s="87">
        <f>M59+M60</f>
        <v>0</v>
      </c>
      <c r="N61" s="87">
        <f>N59+N60</f>
        <v>0</v>
      </c>
    </row>
    <row r="62" spans="1:14" ht="7.5" customHeight="1">
      <c r="A62" s="86"/>
      <c r="B62" s="86"/>
      <c r="C62" s="142"/>
      <c r="D62" s="142"/>
      <c r="E62" s="86"/>
      <c r="F62" s="219"/>
      <c r="G62" s="219"/>
      <c r="H62" s="219"/>
      <c r="I62" s="237"/>
      <c r="J62" s="87"/>
      <c r="K62" s="87"/>
      <c r="L62" s="87"/>
      <c r="M62" s="87"/>
      <c r="N62" s="215"/>
    </row>
    <row r="63" spans="1:14" s="81" customFormat="1" ht="15.75" customHeight="1">
      <c r="A63" s="565"/>
      <c r="B63" s="565">
        <v>853</v>
      </c>
      <c r="C63" s="778" t="s">
        <v>268</v>
      </c>
      <c r="D63" s="565"/>
      <c r="E63" s="565" t="s">
        <v>213</v>
      </c>
      <c r="F63" s="216" t="s">
        <v>147</v>
      </c>
      <c r="G63" s="216">
        <v>239000</v>
      </c>
      <c r="H63" s="216">
        <v>0</v>
      </c>
      <c r="I63" s="777" t="s">
        <v>213</v>
      </c>
      <c r="J63" s="124">
        <f>K63+L63+M63</f>
        <v>239000</v>
      </c>
      <c r="K63" s="79">
        <v>0</v>
      </c>
      <c r="L63" s="79">
        <v>239000</v>
      </c>
      <c r="M63" s="79">
        <v>0</v>
      </c>
      <c r="N63" s="224">
        <v>0</v>
      </c>
    </row>
    <row r="64" spans="1:14" s="81" customFormat="1" ht="15.75" customHeight="1">
      <c r="A64" s="565"/>
      <c r="B64" s="565"/>
      <c r="C64" s="778"/>
      <c r="D64" s="565"/>
      <c r="E64" s="565"/>
      <c r="F64" s="216" t="s">
        <v>148</v>
      </c>
      <c r="G64" s="216">
        <f>G68</f>
        <v>16000</v>
      </c>
      <c r="H64" s="216"/>
      <c r="I64" s="777"/>
      <c r="J64" s="124">
        <f>K64+L64+M64</f>
        <v>16000</v>
      </c>
      <c r="K64" s="79">
        <f>K68</f>
        <v>0</v>
      </c>
      <c r="L64" s="79">
        <f>L68</f>
        <v>16000</v>
      </c>
      <c r="M64" s="79">
        <f>M68</f>
        <v>0</v>
      </c>
      <c r="N64" s="79">
        <f>N68</f>
        <v>0</v>
      </c>
    </row>
    <row r="65" spans="1:16" s="81" customFormat="1" ht="12.75">
      <c r="A65" s="565"/>
      <c r="B65" s="565"/>
      <c r="C65" s="778"/>
      <c r="D65" s="565"/>
      <c r="E65" s="565"/>
      <c r="F65" s="216" t="s">
        <v>149</v>
      </c>
      <c r="G65" s="216">
        <f>G63+G64</f>
        <v>255000</v>
      </c>
      <c r="H65" s="216">
        <v>0</v>
      </c>
      <c r="I65" s="777"/>
      <c r="J65" s="124">
        <f>K65+L65+M65</f>
        <v>255000</v>
      </c>
      <c r="K65" s="79">
        <f aca="true" t="shared" si="0" ref="K65:P65">K63+K64</f>
        <v>0</v>
      </c>
      <c r="L65" s="79">
        <f t="shared" si="0"/>
        <v>255000</v>
      </c>
      <c r="M65" s="79">
        <f t="shared" si="0"/>
        <v>0</v>
      </c>
      <c r="N65" s="79">
        <f t="shared" si="0"/>
        <v>0</v>
      </c>
      <c r="O65" s="79">
        <f t="shared" si="0"/>
        <v>0</v>
      </c>
      <c r="P65" s="79">
        <f t="shared" si="0"/>
        <v>0</v>
      </c>
    </row>
    <row r="66" spans="1:16" s="81" customFormat="1" ht="12.75">
      <c r="A66" s="78"/>
      <c r="B66" s="78"/>
      <c r="C66" s="96"/>
      <c r="D66" s="78"/>
      <c r="E66" s="78"/>
      <c r="F66" s="216"/>
      <c r="G66" s="78"/>
      <c r="H66" s="216"/>
      <c r="I66" s="213"/>
      <c r="J66" s="124"/>
      <c r="K66" s="79"/>
      <c r="L66" s="79"/>
      <c r="M66" s="79"/>
      <c r="N66" s="79"/>
      <c r="O66" s="30"/>
      <c r="P66" s="30"/>
    </row>
    <row r="67" spans="1:14" ht="12.75">
      <c r="A67" s="566">
        <v>8</v>
      </c>
      <c r="B67" s="566">
        <v>85324</v>
      </c>
      <c r="C67" s="561" t="s">
        <v>256</v>
      </c>
      <c r="D67" s="561" t="s">
        <v>253</v>
      </c>
      <c r="E67" s="566">
        <v>2005</v>
      </c>
      <c r="F67" s="219" t="s">
        <v>147</v>
      </c>
      <c r="G67" s="86">
        <v>0</v>
      </c>
      <c r="H67" s="219">
        <v>0</v>
      </c>
      <c r="I67" s="237">
        <v>0</v>
      </c>
      <c r="J67" s="87">
        <f>K67+L67+M67</f>
        <v>0</v>
      </c>
      <c r="K67" s="87">
        <v>0</v>
      </c>
      <c r="L67" s="87">
        <v>0</v>
      </c>
      <c r="M67" s="87">
        <v>0</v>
      </c>
      <c r="N67" s="87">
        <v>0</v>
      </c>
    </row>
    <row r="68" spans="1:14" ht="12.75">
      <c r="A68" s="567"/>
      <c r="B68" s="567"/>
      <c r="C68" s="775"/>
      <c r="D68" s="775"/>
      <c r="E68" s="567"/>
      <c r="F68" s="219" t="s">
        <v>148</v>
      </c>
      <c r="G68" s="219">
        <f>G69-G67</f>
        <v>16000</v>
      </c>
      <c r="H68" s="219"/>
      <c r="I68" s="237"/>
      <c r="J68" s="87">
        <f>K68+L68+M68</f>
        <v>16000</v>
      </c>
      <c r="K68" s="87"/>
      <c r="L68" s="87">
        <v>16000</v>
      </c>
      <c r="M68" s="87"/>
      <c r="N68" s="87"/>
    </row>
    <row r="69" spans="1:14" ht="12.75">
      <c r="A69" s="568"/>
      <c r="B69" s="568"/>
      <c r="C69" s="776"/>
      <c r="D69" s="776"/>
      <c r="E69" s="568"/>
      <c r="F69" s="219" t="s">
        <v>149</v>
      </c>
      <c r="G69" s="219">
        <v>16000</v>
      </c>
      <c r="H69" s="219">
        <v>0</v>
      </c>
      <c r="I69" s="237">
        <v>0</v>
      </c>
      <c r="J69" s="87">
        <f>K69+L69+M69</f>
        <v>16000</v>
      </c>
      <c r="K69" s="87">
        <f>K67+K68</f>
        <v>0</v>
      </c>
      <c r="L69" s="87">
        <f>L67+L68</f>
        <v>16000</v>
      </c>
      <c r="M69" s="87">
        <f>M67+M68</f>
        <v>0</v>
      </c>
      <c r="N69" s="87">
        <f>N67+N68</f>
        <v>0</v>
      </c>
    </row>
    <row r="70" spans="1:14" ht="12.75">
      <c r="A70" s="221"/>
      <c r="B70" s="221"/>
      <c r="C70" s="91"/>
      <c r="D70" s="91"/>
      <c r="E70" s="221"/>
      <c r="F70" s="219"/>
      <c r="G70" s="219"/>
      <c r="H70" s="219"/>
      <c r="I70" s="237"/>
      <c r="J70" s="87"/>
      <c r="K70" s="87"/>
      <c r="L70" s="87"/>
      <c r="M70" s="87"/>
      <c r="N70" s="87"/>
    </row>
    <row r="71" spans="1:14" s="81" customFormat="1" ht="12.75">
      <c r="A71" s="570"/>
      <c r="B71" s="570">
        <v>921</v>
      </c>
      <c r="C71" s="595" t="s">
        <v>269</v>
      </c>
      <c r="D71" s="570"/>
      <c r="E71" s="570" t="s">
        <v>213</v>
      </c>
      <c r="F71" s="216" t="s">
        <v>147</v>
      </c>
      <c r="G71" s="216">
        <v>115381863</v>
      </c>
      <c r="H71" s="216">
        <v>79800216</v>
      </c>
      <c r="I71" s="570" t="s">
        <v>213</v>
      </c>
      <c r="J71" s="79">
        <f>K71+L71+M71</f>
        <v>11229000</v>
      </c>
      <c r="K71" s="79">
        <v>0</v>
      </c>
      <c r="L71" s="79">
        <v>11229000</v>
      </c>
      <c r="M71" s="79">
        <v>0</v>
      </c>
      <c r="N71" s="79">
        <v>0</v>
      </c>
    </row>
    <row r="72" spans="1:14" s="81" customFormat="1" ht="12.75">
      <c r="A72" s="571"/>
      <c r="B72" s="571"/>
      <c r="C72" s="580"/>
      <c r="D72" s="571"/>
      <c r="E72" s="571"/>
      <c r="F72" s="216" t="s">
        <v>148</v>
      </c>
      <c r="G72" s="216">
        <f>G76+G80+G84</f>
        <v>-113648063</v>
      </c>
      <c r="H72" s="216">
        <f>H76+H84</f>
        <v>-79800216</v>
      </c>
      <c r="I72" s="571"/>
      <c r="J72" s="79">
        <f>K72+L72+M72</f>
        <v>-9495200</v>
      </c>
      <c r="K72" s="79">
        <f>K76+K84+K80</f>
        <v>0</v>
      </c>
      <c r="L72" s="79">
        <f>L76+L84+L80</f>
        <v>-9495200</v>
      </c>
      <c r="M72" s="79">
        <f>M76+M84+M80</f>
        <v>0</v>
      </c>
      <c r="N72" s="79">
        <f>N76+N84+N80</f>
        <v>0</v>
      </c>
    </row>
    <row r="73" spans="1:14" s="81" customFormat="1" ht="12.75">
      <c r="A73" s="572"/>
      <c r="B73" s="572"/>
      <c r="C73" s="581"/>
      <c r="D73" s="572"/>
      <c r="E73" s="572"/>
      <c r="F73" s="216" t="s">
        <v>149</v>
      </c>
      <c r="G73" s="216">
        <f>G71+G72</f>
        <v>1733800</v>
      </c>
      <c r="H73" s="216">
        <f>H71+H72</f>
        <v>0</v>
      </c>
      <c r="I73" s="572"/>
      <c r="J73" s="79">
        <f>K73+L73+M73</f>
        <v>1733800</v>
      </c>
      <c r="K73" s="79">
        <f>K71+K72</f>
        <v>0</v>
      </c>
      <c r="L73" s="79">
        <f>L71+L72</f>
        <v>1733800</v>
      </c>
      <c r="M73" s="79">
        <f>M71+M72</f>
        <v>0</v>
      </c>
      <c r="N73" s="79">
        <f>N71+N72</f>
        <v>0</v>
      </c>
    </row>
    <row r="74" spans="1:14" ht="12.75">
      <c r="A74" s="86"/>
      <c r="B74" s="86"/>
      <c r="C74" s="142"/>
      <c r="D74" s="142"/>
      <c r="E74" s="86"/>
      <c r="F74" s="219"/>
      <c r="G74" s="219"/>
      <c r="H74" s="219"/>
      <c r="I74" s="222"/>
      <c r="J74" s="87"/>
      <c r="K74" s="87"/>
      <c r="L74" s="87"/>
      <c r="M74" s="87"/>
      <c r="N74" s="215"/>
    </row>
    <row r="75" spans="1:14" s="231" customFormat="1" ht="12.75" customHeight="1">
      <c r="A75" s="576">
        <v>9</v>
      </c>
      <c r="B75" s="576">
        <v>92107</v>
      </c>
      <c r="C75" s="579" t="s">
        <v>270</v>
      </c>
      <c r="D75" s="579" t="s">
        <v>271</v>
      </c>
      <c r="E75" s="576" t="s">
        <v>272</v>
      </c>
      <c r="F75" s="227" t="s">
        <v>147</v>
      </c>
      <c r="G75" s="227">
        <v>114152863</v>
      </c>
      <c r="H75" s="227">
        <v>79800216</v>
      </c>
      <c r="I75" s="228">
        <v>69.91</v>
      </c>
      <c r="J75" s="229">
        <f>K75+L75+M75</f>
        <v>10000000</v>
      </c>
      <c r="K75" s="229">
        <v>0</v>
      </c>
      <c r="L75" s="229">
        <v>10000000</v>
      </c>
      <c r="M75" s="229">
        <v>0</v>
      </c>
      <c r="N75" s="230">
        <v>0</v>
      </c>
    </row>
    <row r="76" spans="1:14" s="231" customFormat="1" ht="12.75">
      <c r="A76" s="577"/>
      <c r="B76" s="577"/>
      <c r="C76" s="562"/>
      <c r="D76" s="562"/>
      <c r="E76" s="577"/>
      <c r="F76" s="227" t="s">
        <v>148</v>
      </c>
      <c r="G76" s="227">
        <v>-114152863</v>
      </c>
      <c r="H76" s="227">
        <v>-79800216</v>
      </c>
      <c r="I76" s="228">
        <v>-69.91</v>
      </c>
      <c r="J76" s="229">
        <f>K76+L76+M76</f>
        <v>-10000000</v>
      </c>
      <c r="K76" s="229"/>
      <c r="L76" s="229">
        <v>-10000000</v>
      </c>
      <c r="M76" s="229"/>
      <c r="N76" s="230"/>
    </row>
    <row r="77" spans="1:14" s="231" customFormat="1" ht="12.75">
      <c r="A77" s="578"/>
      <c r="B77" s="578"/>
      <c r="C77" s="563"/>
      <c r="D77" s="563"/>
      <c r="E77" s="578"/>
      <c r="F77" s="227" t="s">
        <v>149</v>
      </c>
      <c r="G77" s="227">
        <f>G75+G76</f>
        <v>0</v>
      </c>
      <c r="H77" s="227">
        <f>H75+H76</f>
        <v>0</v>
      </c>
      <c r="I77" s="228">
        <v>0</v>
      </c>
      <c r="J77" s="229">
        <f>K77+L77+M77</f>
        <v>0</v>
      </c>
      <c r="K77" s="229">
        <v>0</v>
      </c>
      <c r="L77" s="229">
        <f>L75+L76</f>
        <v>0</v>
      </c>
      <c r="M77" s="229">
        <v>0</v>
      </c>
      <c r="N77" s="230">
        <v>0</v>
      </c>
    </row>
    <row r="78" spans="1:14" ht="12.75">
      <c r="A78" s="221"/>
      <c r="B78" s="221"/>
      <c r="C78" s="91"/>
      <c r="D78" s="91"/>
      <c r="E78" s="221"/>
      <c r="F78" s="219"/>
      <c r="G78" s="219"/>
      <c r="H78" s="219"/>
      <c r="I78" s="222"/>
      <c r="J78" s="87"/>
      <c r="K78" s="87"/>
      <c r="L78" s="87"/>
      <c r="M78" s="87"/>
      <c r="N78" s="215"/>
    </row>
    <row r="79" spans="1:14" ht="12.75">
      <c r="A79" s="566">
        <v>10</v>
      </c>
      <c r="B79" s="566">
        <v>92116</v>
      </c>
      <c r="C79" s="561" t="s">
        <v>256</v>
      </c>
      <c r="D79" s="561" t="s">
        <v>273</v>
      </c>
      <c r="E79" s="566">
        <v>2005</v>
      </c>
      <c r="F79" s="219" t="s">
        <v>147</v>
      </c>
      <c r="G79" s="219">
        <v>0</v>
      </c>
      <c r="H79" s="219">
        <v>0</v>
      </c>
      <c r="I79" s="222">
        <v>0</v>
      </c>
      <c r="J79" s="87">
        <f>K79+L79+M79</f>
        <v>0</v>
      </c>
      <c r="K79" s="87">
        <v>0</v>
      </c>
      <c r="L79" s="87">
        <v>0</v>
      </c>
      <c r="M79" s="87">
        <v>0</v>
      </c>
      <c r="N79" s="215">
        <v>0</v>
      </c>
    </row>
    <row r="80" spans="1:14" ht="12.75">
      <c r="A80" s="567"/>
      <c r="B80" s="567"/>
      <c r="C80" s="775"/>
      <c r="D80" s="775"/>
      <c r="E80" s="567"/>
      <c r="F80" s="219" t="s">
        <v>148</v>
      </c>
      <c r="G80" s="219">
        <v>4800</v>
      </c>
      <c r="H80" s="219"/>
      <c r="I80" s="222"/>
      <c r="J80" s="87">
        <f>K80+L80+M80</f>
        <v>4800</v>
      </c>
      <c r="K80" s="87"/>
      <c r="L80" s="87">
        <v>4800</v>
      </c>
      <c r="M80" s="87"/>
      <c r="N80" s="215"/>
    </row>
    <row r="81" spans="1:14" ht="12.75">
      <c r="A81" s="568"/>
      <c r="B81" s="568"/>
      <c r="C81" s="776"/>
      <c r="D81" s="776"/>
      <c r="E81" s="568"/>
      <c r="F81" s="219" t="s">
        <v>149</v>
      </c>
      <c r="G81" s="219">
        <f>G79+G80</f>
        <v>4800</v>
      </c>
      <c r="H81" s="219">
        <v>0</v>
      </c>
      <c r="I81" s="222">
        <f>H81/G81*100</f>
        <v>0</v>
      </c>
      <c r="J81" s="87">
        <f>K81+L81+M81</f>
        <v>4800</v>
      </c>
      <c r="K81" s="87">
        <v>0</v>
      </c>
      <c r="L81" s="87">
        <f>L79+L80</f>
        <v>4800</v>
      </c>
      <c r="M81" s="87">
        <v>0</v>
      </c>
      <c r="N81" s="215">
        <v>0</v>
      </c>
    </row>
    <row r="82" spans="1:14" ht="12.75">
      <c r="A82" s="221"/>
      <c r="B82" s="221"/>
      <c r="C82" s="91"/>
      <c r="D82" s="91"/>
      <c r="E82" s="221"/>
      <c r="F82" s="219"/>
      <c r="G82" s="219"/>
      <c r="H82" s="219"/>
      <c r="I82" s="222"/>
      <c r="J82" s="87"/>
      <c r="K82" s="87"/>
      <c r="L82" s="87"/>
      <c r="M82" s="87"/>
      <c r="N82" s="215"/>
    </row>
    <row r="83" spans="1:14" ht="12.75">
      <c r="A83" s="566">
        <v>11</v>
      </c>
      <c r="B83" s="566">
        <v>92118</v>
      </c>
      <c r="C83" s="561" t="s">
        <v>274</v>
      </c>
      <c r="D83" s="561" t="s">
        <v>275</v>
      </c>
      <c r="E83" s="566">
        <v>2005</v>
      </c>
      <c r="F83" s="219" t="s">
        <v>147</v>
      </c>
      <c r="G83" s="219">
        <v>0</v>
      </c>
      <c r="H83" s="219">
        <v>0</v>
      </c>
      <c r="I83" s="222">
        <v>0</v>
      </c>
      <c r="J83" s="87">
        <f>K83+L83+M83</f>
        <v>0</v>
      </c>
      <c r="K83" s="87">
        <v>0</v>
      </c>
      <c r="L83" s="87">
        <v>0</v>
      </c>
      <c r="M83" s="87">
        <v>0</v>
      </c>
      <c r="N83" s="215">
        <v>0</v>
      </c>
    </row>
    <row r="84" spans="1:14" ht="12.75">
      <c r="A84" s="567"/>
      <c r="B84" s="567"/>
      <c r="C84" s="775"/>
      <c r="D84" s="775"/>
      <c r="E84" s="567"/>
      <c r="F84" s="219" t="s">
        <v>148</v>
      </c>
      <c r="G84" s="219">
        <v>500000</v>
      </c>
      <c r="H84" s="219"/>
      <c r="I84" s="222"/>
      <c r="J84" s="87">
        <f>K84+L84+M84</f>
        <v>500000</v>
      </c>
      <c r="K84" s="87"/>
      <c r="L84" s="87">
        <v>500000</v>
      </c>
      <c r="M84" s="87"/>
      <c r="N84" s="215"/>
    </row>
    <row r="85" spans="1:14" ht="12.75">
      <c r="A85" s="568"/>
      <c r="B85" s="568"/>
      <c r="C85" s="776"/>
      <c r="D85" s="776"/>
      <c r="E85" s="568"/>
      <c r="F85" s="219" t="s">
        <v>149</v>
      </c>
      <c r="G85" s="219">
        <f>G83+G84</f>
        <v>500000</v>
      </c>
      <c r="H85" s="219">
        <v>0</v>
      </c>
      <c r="I85" s="222">
        <f>H85/G85*100</f>
        <v>0</v>
      </c>
      <c r="J85" s="87">
        <f>K85+L85+M85</f>
        <v>500000</v>
      </c>
      <c r="K85" s="87">
        <v>0</v>
      </c>
      <c r="L85" s="87">
        <f>L83+L84</f>
        <v>500000</v>
      </c>
      <c r="M85" s="87">
        <v>0</v>
      </c>
      <c r="N85" s="215">
        <v>0</v>
      </c>
    </row>
    <row r="86" spans="1:14" ht="12.75">
      <c r="A86" s="86"/>
      <c r="B86" s="86"/>
      <c r="C86" s="142"/>
      <c r="D86" s="226"/>
      <c r="E86" s="86"/>
      <c r="F86" s="219"/>
      <c r="G86" s="219"/>
      <c r="H86" s="219"/>
      <c r="I86" s="222"/>
      <c r="J86" s="87"/>
      <c r="K86" s="87"/>
      <c r="L86" s="87"/>
      <c r="M86" s="87"/>
      <c r="N86" s="215"/>
    </row>
    <row r="87" spans="1:14" s="81" customFormat="1" ht="12.75">
      <c r="A87" s="589" t="s">
        <v>276</v>
      </c>
      <c r="B87" s="590"/>
      <c r="C87" s="595" t="s">
        <v>277</v>
      </c>
      <c r="D87" s="582"/>
      <c r="E87" s="570" t="s">
        <v>213</v>
      </c>
      <c r="F87" s="216" t="s">
        <v>147</v>
      </c>
      <c r="G87" s="216">
        <v>307857534</v>
      </c>
      <c r="H87" s="216">
        <v>184415938</v>
      </c>
      <c r="I87" s="570" t="s">
        <v>213</v>
      </c>
      <c r="J87" s="79">
        <f>K87+L87+M87</f>
        <v>49112684</v>
      </c>
      <c r="K87" s="79">
        <v>4800000</v>
      </c>
      <c r="L87" s="79">
        <v>44312684</v>
      </c>
      <c r="M87" s="79">
        <v>0</v>
      </c>
      <c r="N87" s="79">
        <v>8646547</v>
      </c>
    </row>
    <row r="88" spans="1:14" s="81" customFormat="1" ht="12.75">
      <c r="A88" s="591"/>
      <c r="B88" s="592"/>
      <c r="C88" s="580"/>
      <c r="D88" s="583"/>
      <c r="E88" s="571"/>
      <c r="F88" s="216" t="s">
        <v>148</v>
      </c>
      <c r="G88" s="216">
        <f>G16+G28+G36+G48+G56+G64+G72</f>
        <v>-167775550</v>
      </c>
      <c r="H88" s="216">
        <f>H16+H36+H56+H72+H28</f>
        <v>-109736596</v>
      </c>
      <c r="I88" s="571"/>
      <c r="J88" s="79">
        <f>K88+L88+M88</f>
        <v>-29852200</v>
      </c>
      <c r="K88" s="79">
        <f>K16+K28+K36+K48+K56+K64+K72</f>
        <v>600000</v>
      </c>
      <c r="L88" s="79">
        <f>L16+L28+L36+L48+L56+L64+L72</f>
        <v>-30452200</v>
      </c>
      <c r="M88" s="79">
        <f>M16+M28+M36+M48+M56+M64+M72</f>
        <v>0</v>
      </c>
      <c r="N88" s="79">
        <f>N16+N28+N36+N48+N56+N64+N72</f>
        <v>-8122547</v>
      </c>
    </row>
    <row r="89" spans="1:14" s="81" customFormat="1" ht="12.75">
      <c r="A89" s="593"/>
      <c r="B89" s="594"/>
      <c r="C89" s="581"/>
      <c r="D89" s="569"/>
      <c r="E89" s="572"/>
      <c r="F89" s="216" t="s">
        <v>149</v>
      </c>
      <c r="G89" s="216">
        <f>G87+G88</f>
        <v>140081984</v>
      </c>
      <c r="H89" s="216">
        <f>H87+H88</f>
        <v>74679342</v>
      </c>
      <c r="I89" s="572"/>
      <c r="J89" s="79">
        <f>K89+L89+M89</f>
        <v>19260484</v>
      </c>
      <c r="K89" s="233">
        <f>K87+K88</f>
        <v>5400000</v>
      </c>
      <c r="L89" s="233">
        <f>L87+L88</f>
        <v>13860484</v>
      </c>
      <c r="M89" s="233">
        <f>M87+M88</f>
        <v>0</v>
      </c>
      <c r="N89" s="233">
        <f>N87+N88</f>
        <v>524000</v>
      </c>
    </row>
    <row r="90" spans="1:30" s="240" customFormat="1" ht="24.75" customHeight="1">
      <c r="A90" s="586" t="s">
        <v>278</v>
      </c>
      <c r="B90" s="587"/>
      <c r="C90" s="587"/>
      <c r="D90" s="587"/>
      <c r="E90" s="587"/>
      <c r="F90" s="587"/>
      <c r="G90" s="587"/>
      <c r="H90" s="587"/>
      <c r="I90" s="587"/>
      <c r="J90" s="587"/>
      <c r="K90" s="587"/>
      <c r="L90" s="587"/>
      <c r="M90" s="587"/>
      <c r="N90" s="588"/>
      <c r="O90" s="239"/>
      <c r="P90" s="239"/>
      <c r="Q90" s="239"/>
      <c r="R90" s="239"/>
      <c r="S90" s="239"/>
      <c r="T90" s="239"/>
      <c r="U90" s="239"/>
      <c r="V90" s="239"/>
      <c r="W90" s="239"/>
      <c r="X90" s="239"/>
      <c r="Y90" s="239"/>
      <c r="Z90" s="239"/>
      <c r="AA90" s="239"/>
      <c r="AB90" s="239"/>
      <c r="AC90" s="239"/>
      <c r="AD90" s="239"/>
    </row>
    <row r="91" spans="1:14" s="81" customFormat="1" ht="12.75">
      <c r="A91" s="589" t="s">
        <v>279</v>
      </c>
      <c r="B91" s="590"/>
      <c r="C91" s="595" t="s">
        <v>280</v>
      </c>
      <c r="D91" s="582"/>
      <c r="E91" s="570" t="s">
        <v>213</v>
      </c>
      <c r="F91" s="216" t="s">
        <v>147</v>
      </c>
      <c r="G91" s="216">
        <v>0</v>
      </c>
      <c r="H91" s="216">
        <v>0</v>
      </c>
      <c r="I91" s="570" t="s">
        <v>213</v>
      </c>
      <c r="J91" s="79">
        <f>K91+L91+M91</f>
        <v>0</v>
      </c>
      <c r="K91" s="79">
        <v>0</v>
      </c>
      <c r="L91" s="79">
        <v>0</v>
      </c>
      <c r="M91" s="79">
        <v>0</v>
      </c>
      <c r="N91" s="224">
        <v>0</v>
      </c>
    </row>
    <row r="92" spans="1:14" s="81" customFormat="1" ht="12.75">
      <c r="A92" s="591"/>
      <c r="B92" s="592"/>
      <c r="C92" s="580"/>
      <c r="D92" s="583"/>
      <c r="E92" s="571"/>
      <c r="F92" s="216" t="s">
        <v>148</v>
      </c>
      <c r="G92" s="216">
        <v>389240640</v>
      </c>
      <c r="H92" s="216">
        <v>137489025</v>
      </c>
      <c r="I92" s="571"/>
      <c r="J92" s="79">
        <f>K92+L92+M92</f>
        <v>75642570</v>
      </c>
      <c r="K92" s="79">
        <v>7500000</v>
      </c>
      <c r="L92" s="79">
        <v>68142570</v>
      </c>
      <c r="M92" s="79"/>
      <c r="N92" s="79"/>
    </row>
    <row r="93" spans="1:14" s="81" customFormat="1" ht="12.75">
      <c r="A93" s="593"/>
      <c r="B93" s="594"/>
      <c r="C93" s="581"/>
      <c r="D93" s="569"/>
      <c r="E93" s="572"/>
      <c r="F93" s="216" t="s">
        <v>149</v>
      </c>
      <c r="G93" s="216">
        <f>G91+G92</f>
        <v>389240640</v>
      </c>
      <c r="H93" s="216">
        <f>H91+H92</f>
        <v>137489025</v>
      </c>
      <c r="I93" s="572"/>
      <c r="J93" s="79">
        <f>K93+L93+M93</f>
        <v>75642570</v>
      </c>
      <c r="K93" s="233">
        <f>K91+K92</f>
        <v>7500000</v>
      </c>
      <c r="L93" s="233">
        <f>L91+L92</f>
        <v>68142570</v>
      </c>
      <c r="M93" s="233">
        <f>M91+M92</f>
        <v>0</v>
      </c>
      <c r="N93" s="233">
        <f>N91+N92</f>
        <v>0</v>
      </c>
    </row>
    <row r="94" spans="1:14" s="81" customFormat="1" ht="26.25" customHeight="1">
      <c r="A94" s="586" t="s">
        <v>281</v>
      </c>
      <c r="B94" s="587"/>
      <c r="C94" s="587"/>
      <c r="D94" s="587"/>
      <c r="E94" s="587"/>
      <c r="F94" s="587"/>
      <c r="G94" s="587"/>
      <c r="H94" s="587"/>
      <c r="I94" s="587"/>
      <c r="J94" s="587"/>
      <c r="K94" s="587"/>
      <c r="L94" s="587"/>
      <c r="M94" s="587"/>
      <c r="N94" s="588"/>
    </row>
    <row r="95" spans="1:14" s="81" customFormat="1" ht="12.75">
      <c r="A95" s="589" t="s">
        <v>282</v>
      </c>
      <c r="B95" s="590"/>
      <c r="C95" s="595" t="s">
        <v>283</v>
      </c>
      <c r="D95" s="582"/>
      <c r="E95" s="570" t="s">
        <v>213</v>
      </c>
      <c r="F95" s="216" t="s">
        <v>147</v>
      </c>
      <c r="G95" s="216">
        <v>229677520</v>
      </c>
      <c r="H95" s="216">
        <v>0</v>
      </c>
      <c r="I95" s="570" t="s">
        <v>213</v>
      </c>
      <c r="J95" s="79">
        <f>K95+L95+M95</f>
        <v>50982307</v>
      </c>
      <c r="K95" s="79">
        <v>2185796</v>
      </c>
      <c r="L95" s="79">
        <v>18499319</v>
      </c>
      <c r="M95" s="79">
        <v>30297192</v>
      </c>
      <c r="N95" s="224">
        <v>0</v>
      </c>
    </row>
    <row r="96" spans="1:14" s="81" customFormat="1" ht="12.75">
      <c r="A96" s="591"/>
      <c r="B96" s="592"/>
      <c r="C96" s="580"/>
      <c r="D96" s="583"/>
      <c r="E96" s="571"/>
      <c r="F96" s="216" t="s">
        <v>148</v>
      </c>
      <c r="G96" s="216"/>
      <c r="H96" s="216"/>
      <c r="I96" s="571"/>
      <c r="J96" s="79">
        <f>K96+L96+M96</f>
        <v>0</v>
      </c>
      <c r="K96" s="79"/>
      <c r="L96" s="79"/>
      <c r="M96" s="79"/>
      <c r="N96" s="79"/>
    </row>
    <row r="97" spans="1:14" s="81" customFormat="1" ht="12.75">
      <c r="A97" s="593"/>
      <c r="B97" s="594"/>
      <c r="C97" s="581"/>
      <c r="D97" s="569"/>
      <c r="E97" s="572"/>
      <c r="F97" s="216" t="s">
        <v>149</v>
      </c>
      <c r="G97" s="216">
        <f>G95+G96</f>
        <v>229677520</v>
      </c>
      <c r="H97" s="216">
        <f>H95+H96</f>
        <v>0</v>
      </c>
      <c r="I97" s="572"/>
      <c r="J97" s="79">
        <f>K97+L97+M97</f>
        <v>50982307</v>
      </c>
      <c r="K97" s="233">
        <f>K95+K96</f>
        <v>2185796</v>
      </c>
      <c r="L97" s="233">
        <f>L95+L96</f>
        <v>18499319</v>
      </c>
      <c r="M97" s="233">
        <f>M95+M96</f>
        <v>30297192</v>
      </c>
      <c r="N97" s="233">
        <f>N95+N96</f>
        <v>0</v>
      </c>
    </row>
    <row r="98" spans="1:14" s="81" customFormat="1" ht="12.75">
      <c r="A98" s="238"/>
      <c r="B98" s="241"/>
      <c r="C98" s="242"/>
      <c r="D98" s="243"/>
      <c r="E98" s="241"/>
      <c r="F98" s="244"/>
      <c r="G98" s="244"/>
      <c r="H98" s="244"/>
      <c r="I98" s="241"/>
      <c r="J98" s="245"/>
      <c r="K98" s="246"/>
      <c r="L98" s="246"/>
      <c r="M98" s="246"/>
      <c r="N98" s="247"/>
    </row>
    <row r="99" spans="1:14" s="81" customFormat="1" ht="26.25" customHeight="1">
      <c r="A99" s="586" t="s">
        <v>284</v>
      </c>
      <c r="B99" s="587"/>
      <c r="C99" s="587"/>
      <c r="D99" s="587"/>
      <c r="E99" s="587"/>
      <c r="F99" s="587"/>
      <c r="G99" s="587"/>
      <c r="H99" s="587"/>
      <c r="I99" s="587"/>
      <c r="J99" s="587"/>
      <c r="K99" s="587"/>
      <c r="L99" s="587"/>
      <c r="M99" s="587"/>
      <c r="N99" s="588"/>
    </row>
    <row r="100" spans="1:14" s="81" customFormat="1" ht="12.75">
      <c r="A100" s="589" t="s">
        <v>285</v>
      </c>
      <c r="B100" s="590"/>
      <c r="C100" s="595" t="s">
        <v>286</v>
      </c>
      <c r="D100" s="582"/>
      <c r="E100" s="570" t="s">
        <v>213</v>
      </c>
      <c r="F100" s="216" t="s">
        <v>147</v>
      </c>
      <c r="G100" s="216">
        <v>310400</v>
      </c>
      <c r="H100" s="216">
        <v>0</v>
      </c>
      <c r="I100" s="570" t="s">
        <v>213</v>
      </c>
      <c r="J100" s="79">
        <f>K100+L100+M100</f>
        <v>310400</v>
      </c>
      <c r="K100" s="79">
        <v>77600</v>
      </c>
      <c r="L100" s="79">
        <v>0</v>
      </c>
      <c r="M100" s="79">
        <v>232800</v>
      </c>
      <c r="N100" s="224">
        <v>0</v>
      </c>
    </row>
    <row r="101" spans="1:14" s="81" customFormat="1" ht="12.75">
      <c r="A101" s="591"/>
      <c r="B101" s="592"/>
      <c r="C101" s="580"/>
      <c r="D101" s="583"/>
      <c r="E101" s="571"/>
      <c r="F101" s="216" t="s">
        <v>148</v>
      </c>
      <c r="G101" s="216"/>
      <c r="H101" s="216"/>
      <c r="I101" s="571"/>
      <c r="J101" s="79">
        <f>K101+L101+M101</f>
        <v>0</v>
      </c>
      <c r="K101" s="79"/>
      <c r="L101" s="79"/>
      <c r="M101" s="79"/>
      <c r="N101" s="79"/>
    </row>
    <row r="102" spans="1:14" s="81" customFormat="1" ht="12.75">
      <c r="A102" s="593"/>
      <c r="B102" s="594"/>
      <c r="C102" s="581"/>
      <c r="D102" s="569"/>
      <c r="E102" s="572"/>
      <c r="F102" s="216" t="s">
        <v>149</v>
      </c>
      <c r="G102" s="216">
        <f>G100+G101</f>
        <v>310400</v>
      </c>
      <c r="H102" s="216">
        <f>H100+H101</f>
        <v>0</v>
      </c>
      <c r="I102" s="572"/>
      <c r="J102" s="79">
        <f>K102+L102+M102</f>
        <v>310400</v>
      </c>
      <c r="K102" s="233">
        <f>K100+K101</f>
        <v>77600</v>
      </c>
      <c r="L102" s="233">
        <f>L100+L101</f>
        <v>0</v>
      </c>
      <c r="M102" s="233">
        <f>M100+M101</f>
        <v>232800</v>
      </c>
      <c r="N102" s="233">
        <f>N100+N101</f>
        <v>0</v>
      </c>
    </row>
    <row r="103" spans="1:14" s="81" customFormat="1" ht="26.25" customHeight="1">
      <c r="A103" s="586" t="s">
        <v>287</v>
      </c>
      <c r="B103" s="587"/>
      <c r="C103" s="587"/>
      <c r="D103" s="587"/>
      <c r="E103" s="587"/>
      <c r="F103" s="587"/>
      <c r="G103" s="587"/>
      <c r="H103" s="587"/>
      <c r="I103" s="587"/>
      <c r="J103" s="587"/>
      <c r="K103" s="587"/>
      <c r="L103" s="587"/>
      <c r="M103" s="587"/>
      <c r="N103" s="588"/>
    </row>
    <row r="104" spans="1:14" s="81" customFormat="1" ht="12.75">
      <c r="A104" s="589" t="s">
        <v>288</v>
      </c>
      <c r="B104" s="590"/>
      <c r="C104" s="595" t="s">
        <v>289</v>
      </c>
      <c r="D104" s="582"/>
      <c r="E104" s="570" t="s">
        <v>213</v>
      </c>
      <c r="F104" s="216" t="s">
        <v>147</v>
      </c>
      <c r="G104" s="216">
        <v>311962</v>
      </c>
      <c r="H104" s="216">
        <v>0</v>
      </c>
      <c r="I104" s="570" t="s">
        <v>213</v>
      </c>
      <c r="J104" s="79">
        <f>K104+L104+M104</f>
        <v>224510</v>
      </c>
      <c r="K104" s="79">
        <v>4000</v>
      </c>
      <c r="L104" s="79">
        <v>52130</v>
      </c>
      <c r="M104" s="79">
        <v>168380</v>
      </c>
      <c r="N104" s="224">
        <v>0</v>
      </c>
    </row>
    <row r="105" spans="1:14" s="81" customFormat="1" ht="12.75">
      <c r="A105" s="591"/>
      <c r="B105" s="592"/>
      <c r="C105" s="580"/>
      <c r="D105" s="583"/>
      <c r="E105" s="571"/>
      <c r="F105" s="216" t="s">
        <v>148</v>
      </c>
      <c r="G105" s="216"/>
      <c r="H105" s="216">
        <v>50531</v>
      </c>
      <c r="I105" s="571"/>
      <c r="J105" s="79">
        <f>K105+L105+M105</f>
        <v>0</v>
      </c>
      <c r="K105" s="79"/>
      <c r="L105" s="79"/>
      <c r="M105" s="79"/>
      <c r="N105" s="79"/>
    </row>
    <row r="106" spans="1:14" s="81" customFormat="1" ht="12.75">
      <c r="A106" s="593"/>
      <c r="B106" s="594"/>
      <c r="C106" s="581"/>
      <c r="D106" s="569"/>
      <c r="E106" s="572"/>
      <c r="F106" s="216" t="s">
        <v>149</v>
      </c>
      <c r="G106" s="216">
        <f>G104+G105</f>
        <v>311962</v>
      </c>
      <c r="H106" s="216">
        <f>H104+H105</f>
        <v>50531</v>
      </c>
      <c r="I106" s="572"/>
      <c r="J106" s="79">
        <f>K106+L106+M106</f>
        <v>224510</v>
      </c>
      <c r="K106" s="233">
        <f>K104+K105</f>
        <v>4000</v>
      </c>
      <c r="L106" s="233">
        <f>L104+L105</f>
        <v>52130</v>
      </c>
      <c r="M106" s="233">
        <f>M104+M105</f>
        <v>168380</v>
      </c>
      <c r="N106" s="233">
        <f>N104+N105</f>
        <v>0</v>
      </c>
    </row>
    <row r="107" spans="1:16" s="81" customFormat="1" ht="12.75">
      <c r="A107" s="248"/>
      <c r="B107" s="249"/>
      <c r="C107" s="250"/>
      <c r="D107" s="250"/>
      <c r="E107" s="212"/>
      <c r="F107" s="212"/>
      <c r="G107" s="212"/>
      <c r="H107" s="251"/>
      <c r="I107" s="212"/>
      <c r="J107" s="252"/>
      <c r="K107" s="252"/>
      <c r="L107" s="252"/>
      <c r="M107" s="252"/>
      <c r="N107" s="253"/>
      <c r="O107" s="30"/>
      <c r="P107" s="115"/>
    </row>
    <row r="108" spans="1:16" s="81" customFormat="1" ht="12.75">
      <c r="A108" s="589" t="s">
        <v>290</v>
      </c>
      <c r="B108" s="590"/>
      <c r="C108" s="564" t="s">
        <v>153</v>
      </c>
      <c r="D108" s="565"/>
      <c r="E108" s="565" t="s">
        <v>213</v>
      </c>
      <c r="F108" s="216" t="s">
        <v>147</v>
      </c>
      <c r="G108" s="216">
        <f>G87+G91+G95+G100+G104</f>
        <v>538157416</v>
      </c>
      <c r="H108" s="217">
        <v>184415938</v>
      </c>
      <c r="I108" s="570" t="s">
        <v>213</v>
      </c>
      <c r="J108" s="124">
        <f>K108+L108+M108</f>
        <v>100629901</v>
      </c>
      <c r="K108" s="124">
        <v>7067396</v>
      </c>
      <c r="L108" s="124">
        <v>62864133</v>
      </c>
      <c r="M108" s="124">
        <v>30698372</v>
      </c>
      <c r="N108" s="124">
        <v>8646547</v>
      </c>
      <c r="O108" s="30"/>
      <c r="P108" s="115"/>
    </row>
    <row r="109" spans="1:16" s="81" customFormat="1" ht="12.75">
      <c r="A109" s="591"/>
      <c r="B109" s="592"/>
      <c r="C109" s="564"/>
      <c r="D109" s="565"/>
      <c r="E109" s="565"/>
      <c r="F109" s="216" t="s">
        <v>148</v>
      </c>
      <c r="G109" s="216">
        <f>G88+G92+G96+G101+G105</f>
        <v>221465090</v>
      </c>
      <c r="H109" s="216">
        <f>H88+H92+H96+H101+H105</f>
        <v>27802960</v>
      </c>
      <c r="I109" s="571"/>
      <c r="J109" s="124">
        <f>K109+L109+M109</f>
        <v>45790370</v>
      </c>
      <c r="K109" s="124">
        <f>K88+K92</f>
        <v>8100000</v>
      </c>
      <c r="L109" s="124">
        <f>L88+L92</f>
        <v>37690370</v>
      </c>
      <c r="M109" s="124">
        <f>M88+M92</f>
        <v>0</v>
      </c>
      <c r="N109" s="124">
        <f>N88+N92</f>
        <v>-8122547</v>
      </c>
      <c r="O109" s="30"/>
      <c r="P109" s="115"/>
    </row>
    <row r="110" spans="1:14" s="81" customFormat="1" ht="12.75">
      <c r="A110" s="593"/>
      <c r="B110" s="594"/>
      <c r="C110" s="564"/>
      <c r="D110" s="565"/>
      <c r="E110" s="565"/>
      <c r="F110" s="216" t="s">
        <v>149</v>
      </c>
      <c r="G110" s="216">
        <f>G108+G109</f>
        <v>759622506</v>
      </c>
      <c r="H110" s="217">
        <f>H108+H109</f>
        <v>212218898</v>
      </c>
      <c r="I110" s="572"/>
      <c r="J110" s="124">
        <f>K110+L110+M110</f>
        <v>146420271</v>
      </c>
      <c r="K110" s="124">
        <f>K108+K109</f>
        <v>15167396</v>
      </c>
      <c r="L110" s="124">
        <f>L108+L109</f>
        <v>100554503</v>
      </c>
      <c r="M110" s="124">
        <f>M108+M109</f>
        <v>30698372</v>
      </c>
      <c r="N110" s="124">
        <f>N108+N109</f>
        <v>524000</v>
      </c>
    </row>
    <row r="111" ht="12.75">
      <c r="G111" s="210"/>
    </row>
    <row r="112" spans="1:7" ht="12.75">
      <c r="A112" s="114" t="s">
        <v>154</v>
      </c>
      <c r="G112" s="210"/>
    </row>
    <row r="113" spans="1:14" ht="12.75">
      <c r="A113" s="114" t="s">
        <v>291</v>
      </c>
      <c r="F113" s="90"/>
      <c r="G113" s="254"/>
      <c r="H113" s="254"/>
      <c r="I113" s="90"/>
      <c r="J113" s="90"/>
      <c r="K113" s="90"/>
      <c r="L113" s="90"/>
      <c r="M113" s="90"/>
      <c r="N113" s="90"/>
    </row>
    <row r="114" spans="1:7" ht="12.75">
      <c r="A114" s="114" t="s">
        <v>292</v>
      </c>
      <c r="G114" s="210"/>
    </row>
    <row r="115" ht="12.75">
      <c r="G115" s="210"/>
    </row>
    <row r="116" spans="1:7" ht="12.75">
      <c r="A116" s="114" t="s">
        <v>293</v>
      </c>
      <c r="E116" s="230"/>
      <c r="F116" s="3" t="s">
        <v>294</v>
      </c>
      <c r="G116" s="210"/>
    </row>
    <row r="117" ht="12.75">
      <c r="G117" s="210"/>
    </row>
    <row r="118" ht="12.75">
      <c r="G118" s="210"/>
    </row>
    <row r="119" ht="12.75">
      <c r="G119" s="210"/>
    </row>
    <row r="120" ht="12.75">
      <c r="G120" s="210"/>
    </row>
    <row r="121" ht="12.75">
      <c r="G121" s="210"/>
    </row>
    <row r="122" ht="12.75">
      <c r="G122" s="210"/>
    </row>
    <row r="123" ht="12.75">
      <c r="G123" s="210"/>
    </row>
    <row r="124" ht="12.75">
      <c r="G124" s="210"/>
    </row>
    <row r="125" ht="12.75">
      <c r="G125" s="210"/>
    </row>
    <row r="126" ht="12.75">
      <c r="G126" s="210"/>
    </row>
    <row r="127" ht="12.75">
      <c r="G127" s="210"/>
    </row>
    <row r="128" ht="12.75">
      <c r="G128" s="210"/>
    </row>
    <row r="129" ht="12.75">
      <c r="G129" s="210"/>
    </row>
    <row r="130" ht="12.75">
      <c r="G130" s="210"/>
    </row>
    <row r="131" ht="12.75">
      <c r="G131" s="210"/>
    </row>
    <row r="132" ht="12.75">
      <c r="G132" s="210"/>
    </row>
    <row r="133" ht="12.75">
      <c r="G133" s="210"/>
    </row>
    <row r="134" ht="12.75">
      <c r="G134" s="210"/>
    </row>
    <row r="135" ht="12.75">
      <c r="G135" s="210"/>
    </row>
    <row r="136" ht="12.75">
      <c r="G136" s="210"/>
    </row>
    <row r="137" ht="12.75">
      <c r="G137" s="210"/>
    </row>
    <row r="138" ht="12.75">
      <c r="G138" s="210"/>
    </row>
    <row r="139" ht="12.75">
      <c r="G139" s="210"/>
    </row>
    <row r="140" ht="12.75">
      <c r="G140" s="210"/>
    </row>
    <row r="141" ht="12.75">
      <c r="G141" s="210"/>
    </row>
    <row r="142" ht="12.75">
      <c r="G142" s="210"/>
    </row>
    <row r="143" ht="12.75">
      <c r="G143" s="210"/>
    </row>
    <row r="144" ht="12.75">
      <c r="G144" s="210"/>
    </row>
    <row r="145" ht="12.75">
      <c r="G145" s="210"/>
    </row>
    <row r="146" ht="12.75">
      <c r="G146" s="210"/>
    </row>
    <row r="147" ht="12.75">
      <c r="G147" s="210"/>
    </row>
    <row r="148" ht="12.75">
      <c r="G148" s="210"/>
    </row>
    <row r="149" ht="12.75">
      <c r="G149" s="210"/>
    </row>
    <row r="150" ht="12.75">
      <c r="G150" s="210"/>
    </row>
    <row r="151" ht="12.75">
      <c r="G151" s="210"/>
    </row>
    <row r="152" ht="12.75">
      <c r="G152" s="210"/>
    </row>
    <row r="153" ht="12.75">
      <c r="G153" s="210"/>
    </row>
    <row r="154" ht="12.75">
      <c r="G154" s="210"/>
    </row>
    <row r="155" ht="12.75">
      <c r="G155" s="210"/>
    </row>
    <row r="156" ht="12.75">
      <c r="G156" s="210"/>
    </row>
    <row r="157" ht="12.75">
      <c r="G157" s="210"/>
    </row>
    <row r="158" ht="12.75">
      <c r="G158" s="210"/>
    </row>
    <row r="159" ht="12.75">
      <c r="G159" s="210"/>
    </row>
    <row r="160" ht="12.75">
      <c r="G160" s="210"/>
    </row>
    <row r="161" ht="12.75">
      <c r="G161" s="210"/>
    </row>
    <row r="162" ht="12.75">
      <c r="G162" s="210"/>
    </row>
    <row r="163" ht="12.75">
      <c r="G163" s="210"/>
    </row>
    <row r="164" ht="12.75">
      <c r="G164" s="210"/>
    </row>
    <row r="165" ht="12.75">
      <c r="G165" s="210"/>
    </row>
    <row r="166" ht="12.75">
      <c r="G166" s="210"/>
    </row>
    <row r="167" ht="12.75">
      <c r="G167" s="210"/>
    </row>
    <row r="168" ht="12.75">
      <c r="G168" s="210"/>
    </row>
    <row r="169" ht="12.75">
      <c r="G169" s="210"/>
    </row>
    <row r="170" ht="12.75">
      <c r="G170" s="210"/>
    </row>
    <row r="171" ht="12.75">
      <c r="G171" s="210"/>
    </row>
    <row r="172" ht="12.75">
      <c r="G172" s="210"/>
    </row>
    <row r="173" ht="12.75">
      <c r="G173" s="210"/>
    </row>
    <row r="174" ht="12.75">
      <c r="G174" s="210"/>
    </row>
    <row r="175" ht="12.75">
      <c r="G175" s="210"/>
    </row>
    <row r="176" ht="12.75">
      <c r="G176" s="210"/>
    </row>
    <row r="177" ht="12.75">
      <c r="G177" s="210"/>
    </row>
    <row r="178" ht="12.75">
      <c r="G178" s="210"/>
    </row>
    <row r="179" ht="12.75">
      <c r="G179" s="210"/>
    </row>
    <row r="180" ht="12.75">
      <c r="G180" s="210"/>
    </row>
    <row r="181" ht="12.75">
      <c r="G181" s="210"/>
    </row>
    <row r="182" ht="12.75">
      <c r="G182" s="210"/>
    </row>
    <row r="183" ht="12.75">
      <c r="G183" s="210"/>
    </row>
    <row r="184" ht="12.75">
      <c r="G184" s="210"/>
    </row>
    <row r="185" ht="12.75">
      <c r="G185" s="210"/>
    </row>
    <row r="186" ht="12.75">
      <c r="G186" s="210"/>
    </row>
    <row r="187" ht="12.75">
      <c r="G187" s="210"/>
    </row>
    <row r="188" ht="12.75">
      <c r="G188" s="210"/>
    </row>
    <row r="189" ht="12.75">
      <c r="G189" s="210"/>
    </row>
    <row r="190" ht="12.75">
      <c r="G190" s="210"/>
    </row>
    <row r="191" ht="12.75">
      <c r="G191" s="210"/>
    </row>
    <row r="192" ht="12.75">
      <c r="G192" s="210"/>
    </row>
    <row r="193" ht="12.75">
      <c r="G193" s="210"/>
    </row>
    <row r="194" ht="12.75">
      <c r="G194" s="210"/>
    </row>
    <row r="195" ht="12.75">
      <c r="G195" s="210"/>
    </row>
    <row r="196" ht="12.75">
      <c r="G196" s="210"/>
    </row>
    <row r="197" ht="12.75">
      <c r="G197" s="210"/>
    </row>
    <row r="198" ht="12.75">
      <c r="G198" s="210"/>
    </row>
    <row r="199" ht="12.75">
      <c r="G199" s="210"/>
    </row>
    <row r="200" ht="12.75">
      <c r="G200" s="210"/>
    </row>
    <row r="201" ht="12.75">
      <c r="G201" s="210"/>
    </row>
    <row r="202" ht="12.75">
      <c r="G202" s="210"/>
    </row>
    <row r="203" ht="12.75">
      <c r="G203" s="210"/>
    </row>
    <row r="204" ht="12.75">
      <c r="G204" s="210"/>
    </row>
    <row r="205" ht="12.75">
      <c r="G205" s="210"/>
    </row>
    <row r="206" ht="12.75">
      <c r="G206" s="210"/>
    </row>
    <row r="207" ht="12.75">
      <c r="G207" s="210"/>
    </row>
    <row r="208" ht="12.75">
      <c r="G208" s="210"/>
    </row>
    <row r="209" ht="12.75">
      <c r="G209" s="210"/>
    </row>
    <row r="210" ht="12.75">
      <c r="G210" s="210"/>
    </row>
    <row r="211" ht="12.75">
      <c r="G211" s="210"/>
    </row>
    <row r="212" ht="12.75">
      <c r="G212" s="210"/>
    </row>
    <row r="213" ht="12.75">
      <c r="G213" s="210"/>
    </row>
    <row r="214" ht="12.75">
      <c r="G214" s="210"/>
    </row>
    <row r="215" ht="12.75">
      <c r="G215" s="210"/>
    </row>
    <row r="216" ht="12.75">
      <c r="G216" s="210"/>
    </row>
    <row r="217" ht="12.75">
      <c r="G217" s="210"/>
    </row>
    <row r="218" ht="12.75">
      <c r="G218" s="210"/>
    </row>
    <row r="219" ht="12.75">
      <c r="G219" s="210"/>
    </row>
    <row r="220" ht="12.75">
      <c r="G220" s="210"/>
    </row>
    <row r="221" ht="12.75">
      <c r="G221" s="210"/>
    </row>
    <row r="222" ht="12.75">
      <c r="G222" s="210"/>
    </row>
    <row r="223" ht="12.75">
      <c r="G223" s="210"/>
    </row>
    <row r="224" ht="12.75">
      <c r="G224" s="210"/>
    </row>
    <row r="225" ht="12.75">
      <c r="G225" s="210"/>
    </row>
    <row r="226" ht="12.75">
      <c r="G226" s="210"/>
    </row>
    <row r="227" ht="12.75">
      <c r="G227" s="210"/>
    </row>
    <row r="228" ht="12.75">
      <c r="G228" s="210"/>
    </row>
    <row r="229" ht="12.75">
      <c r="G229" s="210"/>
    </row>
    <row r="230" ht="12.75">
      <c r="G230" s="210"/>
    </row>
    <row r="231" ht="12.75">
      <c r="G231" s="210"/>
    </row>
    <row r="232" ht="12.75">
      <c r="G232" s="210"/>
    </row>
    <row r="233" ht="12.75">
      <c r="G233" s="210"/>
    </row>
    <row r="234" ht="12.75">
      <c r="G234" s="210"/>
    </row>
    <row r="235" ht="12.75">
      <c r="G235" s="210"/>
    </row>
    <row r="236" ht="12.75">
      <c r="G236" s="210"/>
    </row>
    <row r="237" ht="12.75">
      <c r="G237" s="210"/>
    </row>
    <row r="238" ht="12.75">
      <c r="G238" s="210"/>
    </row>
    <row r="239" ht="12.75">
      <c r="G239" s="210"/>
    </row>
    <row r="240" ht="12.75">
      <c r="G240" s="210"/>
    </row>
    <row r="241" ht="12.75">
      <c r="G241" s="210"/>
    </row>
    <row r="242" ht="12.75">
      <c r="G242" s="210"/>
    </row>
    <row r="243" ht="12.75">
      <c r="G243" s="210"/>
    </row>
    <row r="244" ht="12.75">
      <c r="G244" s="210"/>
    </row>
    <row r="245" ht="12.75">
      <c r="G245" s="210"/>
    </row>
    <row r="246" ht="12.75">
      <c r="G246" s="210"/>
    </row>
    <row r="247" ht="12.75">
      <c r="G247" s="210"/>
    </row>
    <row r="248" ht="12.75">
      <c r="G248" s="210"/>
    </row>
    <row r="249" ht="12.75">
      <c r="G249" s="210"/>
    </row>
    <row r="250" ht="12.75">
      <c r="G250" s="210"/>
    </row>
    <row r="251" ht="12.75">
      <c r="G251" s="210"/>
    </row>
    <row r="252" ht="12.75">
      <c r="G252" s="210"/>
    </row>
    <row r="253" ht="12.75">
      <c r="G253" s="210"/>
    </row>
    <row r="254" ht="12.75">
      <c r="G254" s="210"/>
    </row>
    <row r="255" ht="12.75">
      <c r="G255" s="210"/>
    </row>
    <row r="256" ht="12.75">
      <c r="G256" s="210"/>
    </row>
    <row r="257" ht="12.75">
      <c r="G257" s="210"/>
    </row>
    <row r="258" ht="12.75">
      <c r="G258" s="210"/>
    </row>
    <row r="259" ht="12.75">
      <c r="G259" s="210"/>
    </row>
    <row r="260" ht="12.75">
      <c r="G260" s="210"/>
    </row>
    <row r="261" ht="12.75">
      <c r="G261" s="210"/>
    </row>
    <row r="262" ht="12.75">
      <c r="G262" s="210"/>
    </row>
    <row r="263" ht="12.75">
      <c r="G263" s="210"/>
    </row>
    <row r="264" ht="12.75">
      <c r="G264" s="210"/>
    </row>
    <row r="265" ht="12.75">
      <c r="G265" s="210"/>
    </row>
    <row r="266" ht="12.75">
      <c r="G266" s="210"/>
    </row>
    <row r="267" ht="12.75">
      <c r="G267" s="210"/>
    </row>
    <row r="268" ht="12.75">
      <c r="G268" s="210"/>
    </row>
    <row r="269" ht="12.75">
      <c r="G269" s="210"/>
    </row>
    <row r="270" ht="12.75">
      <c r="G270" s="210"/>
    </row>
    <row r="271" ht="12.75">
      <c r="G271" s="210"/>
    </row>
    <row r="272" ht="12.75">
      <c r="G272" s="210"/>
    </row>
    <row r="273" ht="12.75">
      <c r="G273" s="210"/>
    </row>
    <row r="274" ht="12.75">
      <c r="G274" s="210"/>
    </row>
    <row r="275" ht="12.75">
      <c r="G275" s="210"/>
    </row>
    <row r="276" ht="12.75">
      <c r="G276" s="210"/>
    </row>
    <row r="277" ht="12.75">
      <c r="G277" s="210"/>
    </row>
    <row r="278" ht="12.75">
      <c r="G278" s="210"/>
    </row>
    <row r="279" ht="12.75">
      <c r="G279" s="210"/>
    </row>
    <row r="280" ht="12.75">
      <c r="G280" s="210"/>
    </row>
    <row r="281" ht="12.75">
      <c r="G281" s="210"/>
    </row>
    <row r="282" ht="12.75">
      <c r="G282" s="210"/>
    </row>
    <row r="283" ht="12.75">
      <c r="G283" s="210"/>
    </row>
    <row r="284" ht="12.75">
      <c r="G284" s="210"/>
    </row>
    <row r="285" ht="12.75">
      <c r="G285" s="210"/>
    </row>
    <row r="286" ht="12.75">
      <c r="G286" s="210"/>
    </row>
    <row r="287" ht="12.75">
      <c r="G287" s="210"/>
    </row>
    <row r="288" ht="12.75">
      <c r="G288" s="210"/>
    </row>
    <row r="289" ht="12.75">
      <c r="G289" s="210"/>
    </row>
    <row r="290" ht="12.75">
      <c r="G290" s="210"/>
    </row>
    <row r="291" ht="12.75">
      <c r="G291" s="210"/>
    </row>
    <row r="292" ht="12.75">
      <c r="G292" s="210"/>
    </row>
    <row r="293" ht="12.75">
      <c r="G293" s="210"/>
    </row>
    <row r="294" ht="12.75">
      <c r="G294" s="210"/>
    </row>
    <row r="295" ht="12.75">
      <c r="G295" s="210"/>
    </row>
    <row r="296" ht="12.75">
      <c r="G296" s="210"/>
    </row>
    <row r="297" ht="12.75">
      <c r="G297" s="210"/>
    </row>
    <row r="298" ht="12.75">
      <c r="G298" s="210"/>
    </row>
    <row r="299" ht="12.75">
      <c r="G299" s="210"/>
    </row>
    <row r="300" ht="12.75">
      <c r="G300" s="210"/>
    </row>
    <row r="301" ht="12.75">
      <c r="G301" s="210"/>
    </row>
    <row r="302" ht="12.75">
      <c r="G302" s="210"/>
    </row>
    <row r="303" ht="12.75">
      <c r="G303" s="210"/>
    </row>
    <row r="304" ht="12.75">
      <c r="G304" s="210"/>
    </row>
    <row r="305" ht="12.75">
      <c r="G305" s="210"/>
    </row>
    <row r="306" ht="12.75">
      <c r="G306" s="210"/>
    </row>
    <row r="307" ht="12.75">
      <c r="G307" s="210"/>
    </row>
    <row r="308" ht="12.75">
      <c r="G308" s="210"/>
    </row>
    <row r="309" ht="12.75">
      <c r="G309" s="210"/>
    </row>
    <row r="310" ht="12.75">
      <c r="G310" s="210"/>
    </row>
    <row r="311" ht="12.75">
      <c r="G311" s="210"/>
    </row>
    <row r="312" ht="12.75">
      <c r="G312" s="210"/>
    </row>
    <row r="313" ht="12.75">
      <c r="G313" s="210"/>
    </row>
    <row r="314" ht="12.75">
      <c r="G314" s="210"/>
    </row>
    <row r="315" ht="12.75">
      <c r="G315" s="210"/>
    </row>
    <row r="316" ht="12.75">
      <c r="G316" s="210"/>
    </row>
    <row r="317" ht="12.75">
      <c r="G317" s="210"/>
    </row>
    <row r="318" ht="12.75">
      <c r="G318" s="210"/>
    </row>
    <row r="319" ht="12.75">
      <c r="G319" s="210"/>
    </row>
    <row r="320" ht="12.75">
      <c r="G320" s="210"/>
    </row>
    <row r="321" ht="12.75">
      <c r="G321" s="210"/>
    </row>
    <row r="322" ht="12.75">
      <c r="G322" s="210"/>
    </row>
    <row r="323" ht="12.75">
      <c r="G323" s="210"/>
    </row>
    <row r="324" ht="12.75">
      <c r="G324" s="210"/>
    </row>
    <row r="325" ht="12.75">
      <c r="G325" s="210"/>
    </row>
    <row r="326" ht="12.75">
      <c r="G326" s="210"/>
    </row>
    <row r="327" ht="12.75">
      <c r="G327" s="210"/>
    </row>
    <row r="328" ht="12.75">
      <c r="G328" s="210"/>
    </row>
    <row r="329" ht="12.75">
      <c r="G329" s="210"/>
    </row>
    <row r="330" ht="12.75">
      <c r="G330" s="210"/>
    </row>
    <row r="331" ht="12.75">
      <c r="G331" s="210"/>
    </row>
    <row r="332" ht="12.75">
      <c r="G332" s="210"/>
    </row>
    <row r="333" ht="12.75">
      <c r="G333" s="210"/>
    </row>
    <row r="334" ht="12.75">
      <c r="G334" s="210"/>
    </row>
    <row r="335" ht="12.75">
      <c r="G335" s="210"/>
    </row>
    <row r="336" ht="12.75">
      <c r="G336" s="210"/>
    </row>
    <row r="337" ht="12.75">
      <c r="G337" s="210"/>
    </row>
    <row r="338" ht="12.75">
      <c r="G338" s="210"/>
    </row>
    <row r="339" ht="12.75">
      <c r="G339" s="210"/>
    </row>
    <row r="340" ht="12.75">
      <c r="G340" s="210"/>
    </row>
    <row r="341" ht="12.75">
      <c r="G341" s="210"/>
    </row>
    <row r="342" ht="12.75">
      <c r="G342" s="210"/>
    </row>
    <row r="343" ht="12.75">
      <c r="G343" s="210"/>
    </row>
    <row r="344" ht="12.75">
      <c r="G344" s="210"/>
    </row>
    <row r="345" ht="12.75">
      <c r="G345" s="210"/>
    </row>
    <row r="346" ht="12.75">
      <c r="G346" s="210"/>
    </row>
    <row r="347" ht="12.75">
      <c r="G347" s="210"/>
    </row>
    <row r="348" ht="12.75">
      <c r="G348" s="210"/>
    </row>
    <row r="349" ht="12.75">
      <c r="G349" s="210"/>
    </row>
    <row r="350" ht="12.75">
      <c r="G350" s="210"/>
    </row>
    <row r="351" ht="12.75">
      <c r="G351" s="210"/>
    </row>
    <row r="352" ht="12.75">
      <c r="G352" s="210"/>
    </row>
    <row r="353" ht="12.75">
      <c r="G353" s="210"/>
    </row>
    <row r="354" ht="12.75">
      <c r="G354" s="210"/>
    </row>
    <row r="355" ht="12.75">
      <c r="G355" s="210"/>
    </row>
    <row r="356" ht="12.75">
      <c r="G356" s="210"/>
    </row>
    <row r="357" ht="12.75">
      <c r="G357" s="210"/>
    </row>
    <row r="358" ht="12.75">
      <c r="G358" s="210"/>
    </row>
    <row r="359" ht="12.75">
      <c r="G359" s="210"/>
    </row>
    <row r="360" ht="12.75">
      <c r="G360" s="210"/>
    </row>
    <row r="361" ht="12.75">
      <c r="G361" s="210"/>
    </row>
    <row r="362" ht="12.75">
      <c r="G362" s="210"/>
    </row>
    <row r="363" ht="12.75">
      <c r="G363" s="210"/>
    </row>
    <row r="364" ht="12.75">
      <c r="G364" s="210"/>
    </row>
    <row r="365" ht="12.75">
      <c r="G365" s="210"/>
    </row>
    <row r="366" ht="12.75">
      <c r="G366" s="210"/>
    </row>
    <row r="367" ht="12.75">
      <c r="G367" s="210"/>
    </row>
    <row r="368" ht="12.75">
      <c r="G368" s="210"/>
    </row>
    <row r="369" ht="12.75">
      <c r="G369" s="210"/>
    </row>
    <row r="370" ht="12.75">
      <c r="G370" s="210"/>
    </row>
    <row r="371" ht="12.75">
      <c r="G371" s="210"/>
    </row>
    <row r="372" ht="12.75">
      <c r="G372" s="210"/>
    </row>
    <row r="373" ht="12.75">
      <c r="G373" s="210"/>
    </row>
    <row r="374" ht="12.75">
      <c r="G374" s="210"/>
    </row>
    <row r="375" ht="12.75">
      <c r="G375" s="210"/>
    </row>
    <row r="376" ht="12.75">
      <c r="G376" s="210"/>
    </row>
    <row r="377" ht="12.75">
      <c r="G377" s="210"/>
    </row>
    <row r="378" ht="12.75">
      <c r="G378" s="210"/>
    </row>
    <row r="379" ht="12.75">
      <c r="G379" s="210"/>
    </row>
    <row r="380" ht="12.75">
      <c r="G380" s="210"/>
    </row>
    <row r="381" ht="12.75">
      <c r="G381" s="210"/>
    </row>
    <row r="382" ht="12.75">
      <c r="G382" s="210"/>
    </row>
    <row r="383" ht="12.75">
      <c r="G383" s="210"/>
    </row>
    <row r="384" ht="12.75">
      <c r="G384" s="210"/>
    </row>
    <row r="385" ht="12.75">
      <c r="G385" s="210"/>
    </row>
    <row r="386" ht="12.75">
      <c r="G386" s="210"/>
    </row>
    <row r="387" ht="12.75">
      <c r="G387" s="210"/>
    </row>
    <row r="388" ht="12.75">
      <c r="G388" s="210"/>
    </row>
    <row r="389" ht="12.75">
      <c r="G389" s="210"/>
    </row>
    <row r="390" ht="12.75">
      <c r="G390" s="210"/>
    </row>
    <row r="391" ht="12.75">
      <c r="G391" s="210"/>
    </row>
    <row r="392" ht="12.75">
      <c r="G392" s="210"/>
    </row>
    <row r="393" ht="12.75">
      <c r="G393" s="210"/>
    </row>
    <row r="394" ht="12.75">
      <c r="G394" s="210"/>
    </row>
    <row r="395" ht="12.75">
      <c r="G395" s="210"/>
    </row>
    <row r="396" ht="12.75">
      <c r="G396" s="210"/>
    </row>
    <row r="397" ht="12.75">
      <c r="G397" s="210"/>
    </row>
    <row r="398" ht="12.75">
      <c r="G398" s="210"/>
    </row>
    <row r="399" ht="12.75">
      <c r="G399" s="210"/>
    </row>
    <row r="400" ht="12.75">
      <c r="G400" s="210"/>
    </row>
    <row r="401" ht="12.75">
      <c r="G401" s="210"/>
    </row>
    <row r="402" ht="12.75">
      <c r="G402" s="210"/>
    </row>
    <row r="403" ht="12.75">
      <c r="G403" s="210"/>
    </row>
    <row r="404" ht="12.75">
      <c r="G404" s="210"/>
    </row>
    <row r="405" ht="12.75">
      <c r="G405" s="210"/>
    </row>
    <row r="406" ht="12.75">
      <c r="G406" s="210"/>
    </row>
    <row r="407" ht="12.75">
      <c r="G407" s="210"/>
    </row>
    <row r="408" ht="12.75">
      <c r="G408" s="210"/>
    </row>
    <row r="409" ht="12.75">
      <c r="G409" s="210"/>
    </row>
    <row r="410" ht="12.75">
      <c r="G410" s="210"/>
    </row>
    <row r="411" ht="12.75">
      <c r="G411" s="210"/>
    </row>
    <row r="412" ht="12.75">
      <c r="G412" s="210"/>
    </row>
    <row r="413" ht="12.75">
      <c r="G413" s="210"/>
    </row>
    <row r="414" ht="12.75">
      <c r="G414" s="210"/>
    </row>
    <row r="415" ht="12.75">
      <c r="G415" s="210"/>
    </row>
    <row r="416" ht="12.75">
      <c r="G416" s="210"/>
    </row>
    <row r="417" ht="12.75">
      <c r="G417" s="210"/>
    </row>
    <row r="418" ht="12.75">
      <c r="G418" s="210"/>
    </row>
    <row r="419" ht="12.75">
      <c r="G419" s="210"/>
    </row>
    <row r="420" ht="12.75">
      <c r="G420" s="210"/>
    </row>
    <row r="421" ht="12.75">
      <c r="G421" s="210"/>
    </row>
    <row r="422" ht="12.75">
      <c r="G422" s="210"/>
    </row>
    <row r="423" ht="12.75">
      <c r="G423" s="210"/>
    </row>
    <row r="424" ht="12.75">
      <c r="G424" s="210"/>
    </row>
    <row r="425" ht="12.75">
      <c r="G425" s="210"/>
    </row>
    <row r="426" ht="12.75">
      <c r="G426" s="210"/>
    </row>
    <row r="427" ht="12.75">
      <c r="G427" s="210"/>
    </row>
    <row r="428" ht="12.75">
      <c r="G428" s="210"/>
    </row>
    <row r="429" ht="12.75">
      <c r="G429" s="210"/>
    </row>
    <row r="430" ht="12.75">
      <c r="G430" s="210"/>
    </row>
    <row r="431" ht="12.75">
      <c r="G431" s="210"/>
    </row>
    <row r="432" ht="12.75">
      <c r="G432" s="210"/>
    </row>
    <row r="433" ht="12.75">
      <c r="G433" s="210"/>
    </row>
    <row r="434" ht="12.75">
      <c r="G434" s="210"/>
    </row>
    <row r="435" ht="12.75">
      <c r="G435" s="210"/>
    </row>
    <row r="436" ht="12.75">
      <c r="G436" s="210"/>
    </row>
    <row r="437" ht="12.75">
      <c r="G437" s="210"/>
    </row>
    <row r="438" ht="12.75">
      <c r="G438" s="210"/>
    </row>
    <row r="439" ht="12.75">
      <c r="G439" s="210"/>
    </row>
    <row r="440" ht="12.75">
      <c r="G440" s="210"/>
    </row>
    <row r="441" ht="12.75">
      <c r="G441" s="210"/>
    </row>
    <row r="442" ht="12.75">
      <c r="G442" s="210"/>
    </row>
    <row r="443" ht="12.75">
      <c r="G443" s="210"/>
    </row>
    <row r="444" ht="12.75">
      <c r="G444" s="210"/>
    </row>
    <row r="445" ht="12.75">
      <c r="G445" s="210"/>
    </row>
    <row r="446" ht="12.75">
      <c r="G446" s="210"/>
    </row>
    <row r="447" ht="12.75">
      <c r="G447" s="210"/>
    </row>
    <row r="448" ht="12.75">
      <c r="G448" s="210"/>
    </row>
    <row r="449" ht="12.75">
      <c r="G449" s="210"/>
    </row>
    <row r="450" ht="12.75">
      <c r="G450" s="210"/>
    </row>
    <row r="451" ht="12.75">
      <c r="G451" s="210"/>
    </row>
    <row r="452" ht="12.75">
      <c r="G452" s="210"/>
    </row>
    <row r="453" ht="12.75">
      <c r="G453" s="210"/>
    </row>
    <row r="454" ht="12.75">
      <c r="G454" s="210"/>
    </row>
    <row r="455" ht="12.75">
      <c r="G455" s="210"/>
    </row>
    <row r="456" ht="12.75">
      <c r="G456" s="210"/>
    </row>
    <row r="457" ht="12.75">
      <c r="G457" s="210"/>
    </row>
    <row r="458" ht="12.75">
      <c r="G458" s="210"/>
    </row>
    <row r="459" ht="12.75">
      <c r="G459" s="210"/>
    </row>
    <row r="460" ht="12.75">
      <c r="G460" s="210"/>
    </row>
    <row r="461" ht="12.75">
      <c r="G461" s="210"/>
    </row>
    <row r="462" ht="12.75">
      <c r="G462" s="210"/>
    </row>
    <row r="463" ht="12.75">
      <c r="G463" s="210"/>
    </row>
    <row r="464" ht="12.75">
      <c r="G464" s="210"/>
    </row>
    <row r="465" ht="12.75">
      <c r="G465" s="210"/>
    </row>
    <row r="466" ht="12.75">
      <c r="G466" s="210"/>
    </row>
    <row r="467" ht="12.75">
      <c r="G467" s="210"/>
    </row>
    <row r="468" ht="12.75">
      <c r="G468" s="210"/>
    </row>
    <row r="469" ht="12.75">
      <c r="G469" s="210"/>
    </row>
    <row r="470" ht="12.75">
      <c r="G470" s="210"/>
    </row>
    <row r="471" ht="12.75">
      <c r="G471" s="210"/>
    </row>
    <row r="472" ht="12.75">
      <c r="G472" s="210"/>
    </row>
    <row r="473" ht="12.75">
      <c r="G473" s="210"/>
    </row>
    <row r="474" ht="12.75">
      <c r="G474" s="210"/>
    </row>
    <row r="475" ht="12.75">
      <c r="G475" s="210"/>
    </row>
    <row r="476" ht="12.75">
      <c r="G476" s="210"/>
    </row>
    <row r="477" ht="12.75">
      <c r="G477" s="210"/>
    </row>
    <row r="478" ht="12.75">
      <c r="G478" s="210"/>
    </row>
    <row r="479" ht="12.75">
      <c r="G479" s="210"/>
    </row>
    <row r="480" ht="12.75">
      <c r="G480" s="210"/>
    </row>
    <row r="481" ht="12.75">
      <c r="G481" s="210"/>
    </row>
    <row r="482" ht="12.75">
      <c r="G482" s="210"/>
    </row>
    <row r="483" ht="12.75">
      <c r="G483" s="210"/>
    </row>
    <row r="484" ht="12.75">
      <c r="G484" s="210"/>
    </row>
    <row r="485" ht="12.75">
      <c r="G485" s="210"/>
    </row>
    <row r="486" ht="12.75">
      <c r="G486" s="210"/>
    </row>
    <row r="487" ht="12.75">
      <c r="G487" s="210"/>
    </row>
    <row r="488" ht="12.75">
      <c r="G488" s="210"/>
    </row>
    <row r="489" ht="12.75">
      <c r="G489" s="210"/>
    </row>
    <row r="490" ht="12.75">
      <c r="G490" s="210"/>
    </row>
    <row r="491" ht="12.75">
      <c r="G491" s="210"/>
    </row>
    <row r="492" ht="12.75">
      <c r="G492" s="210"/>
    </row>
    <row r="493" ht="12.75">
      <c r="G493" s="210"/>
    </row>
    <row r="494" ht="12.75">
      <c r="G494" s="210"/>
    </row>
    <row r="495" ht="12.75">
      <c r="G495" s="210"/>
    </row>
    <row r="496" ht="12.75">
      <c r="G496" s="210"/>
    </row>
    <row r="497" ht="12.75">
      <c r="G497" s="210"/>
    </row>
    <row r="498" ht="12.75">
      <c r="G498" s="210"/>
    </row>
    <row r="499" ht="12.75">
      <c r="G499" s="210"/>
    </row>
  </sheetData>
  <mergeCells count="145">
    <mergeCell ref="D79:D81"/>
    <mergeCell ref="K11:M11"/>
    <mergeCell ref="N11:N12"/>
    <mergeCell ref="A6:N6"/>
    <mergeCell ref="A8:N8"/>
    <mergeCell ref="A11:A12"/>
    <mergeCell ref="B11:B12"/>
    <mergeCell ref="C11:C12"/>
    <mergeCell ref="D11:D12"/>
    <mergeCell ref="E11:E12"/>
    <mergeCell ref="E15:E17"/>
    <mergeCell ref="I15:I17"/>
    <mergeCell ref="J11:J12"/>
    <mergeCell ref="I11:I12"/>
    <mergeCell ref="F11:F12"/>
    <mergeCell ref="G11:G12"/>
    <mergeCell ref="H11:H12"/>
    <mergeCell ref="D19:D21"/>
    <mergeCell ref="B15:B17"/>
    <mergeCell ref="C15:C17"/>
    <mergeCell ref="D15:D17"/>
    <mergeCell ref="E19:E21"/>
    <mergeCell ref="A15:A17"/>
    <mergeCell ref="E23:E25"/>
    <mergeCell ref="A23:A25"/>
    <mergeCell ref="B23:B25"/>
    <mergeCell ref="C23:C25"/>
    <mergeCell ref="D23:D25"/>
    <mergeCell ref="A19:A21"/>
    <mergeCell ref="B19:B21"/>
    <mergeCell ref="C19:C21"/>
    <mergeCell ref="I27:I29"/>
    <mergeCell ref="A31:A33"/>
    <mergeCell ref="B31:B33"/>
    <mergeCell ref="C31:C33"/>
    <mergeCell ref="D31:D33"/>
    <mergeCell ref="E31:E33"/>
    <mergeCell ref="E27:E29"/>
    <mergeCell ref="D27:D29"/>
    <mergeCell ref="I35:I37"/>
    <mergeCell ref="A39:A41"/>
    <mergeCell ref="B39:B41"/>
    <mergeCell ref="C39:C41"/>
    <mergeCell ref="D39:D41"/>
    <mergeCell ref="E39:E41"/>
    <mergeCell ref="A35:A37"/>
    <mergeCell ref="B35:B37"/>
    <mergeCell ref="D35:D37"/>
    <mergeCell ref="E35:E37"/>
    <mergeCell ref="E43:E45"/>
    <mergeCell ref="A43:A45"/>
    <mergeCell ref="B43:B45"/>
    <mergeCell ref="C43:C45"/>
    <mergeCell ref="D43:D45"/>
    <mergeCell ref="I47:I49"/>
    <mergeCell ref="A51:A53"/>
    <mergeCell ref="B51:B53"/>
    <mergeCell ref="C51:C53"/>
    <mergeCell ref="D51:D53"/>
    <mergeCell ref="E51:E53"/>
    <mergeCell ref="E47:E49"/>
    <mergeCell ref="D47:D49"/>
    <mergeCell ref="E55:E57"/>
    <mergeCell ref="I55:I57"/>
    <mergeCell ref="A55:A57"/>
    <mergeCell ref="B55:B57"/>
    <mergeCell ref="C55:C57"/>
    <mergeCell ref="D55:D57"/>
    <mergeCell ref="E59:E61"/>
    <mergeCell ref="A63:A65"/>
    <mergeCell ref="B63:B65"/>
    <mergeCell ref="C63:C65"/>
    <mergeCell ref="D63:D65"/>
    <mergeCell ref="E63:E65"/>
    <mergeCell ref="A59:A61"/>
    <mergeCell ref="B59:B61"/>
    <mergeCell ref="C59:C61"/>
    <mergeCell ref="D59:D61"/>
    <mergeCell ref="I63:I65"/>
    <mergeCell ref="A67:A69"/>
    <mergeCell ref="B67:B69"/>
    <mergeCell ref="C67:C69"/>
    <mergeCell ref="D67:D69"/>
    <mergeCell ref="E67:E69"/>
    <mergeCell ref="I71:I73"/>
    <mergeCell ref="A71:A73"/>
    <mergeCell ref="B71:B73"/>
    <mergeCell ref="C71:C73"/>
    <mergeCell ref="D71:D73"/>
    <mergeCell ref="E71:E73"/>
    <mergeCell ref="E79:E81"/>
    <mergeCell ref="C75:C77"/>
    <mergeCell ref="A83:A85"/>
    <mergeCell ref="B83:B85"/>
    <mergeCell ref="C83:C85"/>
    <mergeCell ref="D83:D85"/>
    <mergeCell ref="E83:E85"/>
    <mergeCell ref="A79:A81"/>
    <mergeCell ref="B79:B81"/>
    <mergeCell ref="C79:C81"/>
    <mergeCell ref="C87:C89"/>
    <mergeCell ref="D87:D89"/>
    <mergeCell ref="E87:E89"/>
    <mergeCell ref="I87:I89"/>
    <mergeCell ref="C108:C110"/>
    <mergeCell ref="D108:D110"/>
    <mergeCell ref="E108:E110"/>
    <mergeCell ref="I108:I110"/>
    <mergeCell ref="I91:I93"/>
    <mergeCell ref="A90:N90"/>
    <mergeCell ref="E75:E77"/>
    <mergeCell ref="D75:D77"/>
    <mergeCell ref="C91:C93"/>
    <mergeCell ref="D91:D93"/>
    <mergeCell ref="E91:E93"/>
    <mergeCell ref="A91:B93"/>
    <mergeCell ref="A75:A77"/>
    <mergeCell ref="A87:B89"/>
    <mergeCell ref="A108:B110"/>
    <mergeCell ref="C27:C29"/>
    <mergeCell ref="B27:B29"/>
    <mergeCell ref="A27:A29"/>
    <mergeCell ref="A47:A49"/>
    <mergeCell ref="C35:C37"/>
    <mergeCell ref="C47:C49"/>
    <mergeCell ref="B47:B49"/>
    <mergeCell ref="B75:B77"/>
    <mergeCell ref="A100:B102"/>
    <mergeCell ref="C100:C102"/>
    <mergeCell ref="D100:D102"/>
    <mergeCell ref="E100:E102"/>
    <mergeCell ref="I100:I102"/>
    <mergeCell ref="A99:N99"/>
    <mergeCell ref="A94:N94"/>
    <mergeCell ref="A95:B97"/>
    <mergeCell ref="C95:C97"/>
    <mergeCell ref="D95:D97"/>
    <mergeCell ref="E95:E97"/>
    <mergeCell ref="I95:I97"/>
    <mergeCell ref="A103:N103"/>
    <mergeCell ref="A104:B106"/>
    <mergeCell ref="C104:C106"/>
    <mergeCell ref="D104:D106"/>
    <mergeCell ref="E104:E106"/>
    <mergeCell ref="I104:I106"/>
  </mergeCells>
  <printOptions/>
  <pageMargins left="0.7874015748031497" right="0.3937007874015748" top="0.984251968503937" bottom="0.984251968503937" header="0.5118110236220472" footer="0.5118110236220472"/>
  <pageSetup horizontalDpi="300" verticalDpi="300" orientation="landscape" paperSize="9" scale="7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544"/>
  <sheetViews>
    <sheetView workbookViewId="0" topLeftCell="A1">
      <selection activeCell="F8" sqref="F8:F9"/>
    </sheetView>
  </sheetViews>
  <sheetFormatPr defaultColWidth="9.00390625" defaultRowHeight="12.75"/>
  <cols>
    <col min="1" max="1" width="4.25390625" style="1" customWidth="1"/>
    <col min="2" max="2" width="8.25390625" style="1" customWidth="1"/>
    <col min="3" max="3" width="27.875" style="1" customWidth="1"/>
    <col min="4" max="4" width="20.875" style="1" customWidth="1"/>
    <col min="5" max="6" width="11.125" style="1" customWidth="1"/>
    <col min="7" max="7" width="12.125" style="1" customWidth="1"/>
    <col min="8" max="8" width="12.75390625" style="1" customWidth="1"/>
    <col min="9" max="9" width="11.00390625" style="1" customWidth="1"/>
    <col min="10" max="10" width="11.125" style="1" customWidth="1"/>
    <col min="11" max="11" width="10.875" style="1" customWidth="1"/>
    <col min="12" max="12" width="10.00390625" style="1" customWidth="1"/>
    <col min="13" max="13" width="9.875" style="1" customWidth="1"/>
    <col min="14" max="14" width="10.25390625" style="1" bestFit="1" customWidth="1"/>
    <col min="15" max="15" width="12.625" style="1" customWidth="1"/>
    <col min="16" max="16384" width="9.125" style="1" customWidth="1"/>
  </cols>
  <sheetData>
    <row r="1" spans="10:12" ht="12.75">
      <c r="J1" s="2" t="s">
        <v>413</v>
      </c>
      <c r="K1" s="2"/>
      <c r="L1" s="2"/>
    </row>
    <row r="2" spans="10:12" ht="12.75">
      <c r="J2" s="2" t="s">
        <v>1</v>
      </c>
      <c r="K2" s="2"/>
      <c r="L2" s="2"/>
    </row>
    <row r="3" spans="10:12" ht="12.75">
      <c r="J3" s="1" t="s">
        <v>2</v>
      </c>
      <c r="L3" s="2"/>
    </row>
    <row r="4" ht="12.75">
      <c r="L4" s="2"/>
    </row>
    <row r="5" spans="1:12" ht="36.75" customHeight="1">
      <c r="A5" s="762" t="s">
        <v>462</v>
      </c>
      <c r="B5" s="762"/>
      <c r="C5" s="762"/>
      <c r="D5" s="762"/>
      <c r="E5" s="762"/>
      <c r="F5" s="762"/>
      <c r="G5" s="762"/>
      <c r="H5" s="762"/>
      <c r="I5" s="762"/>
      <c r="J5" s="762"/>
      <c r="K5" s="762"/>
      <c r="L5" s="762"/>
    </row>
    <row r="6" spans="1:12" ht="12.7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ht="12.75">
      <c r="L7" s="144" t="s">
        <v>4</v>
      </c>
    </row>
    <row r="8" spans="1:14" s="148" customFormat="1" ht="44.25" customHeight="1">
      <c r="A8" s="799" t="s">
        <v>414</v>
      </c>
      <c r="B8" s="799" t="s">
        <v>415</v>
      </c>
      <c r="C8" s="799" t="s">
        <v>233</v>
      </c>
      <c r="D8" s="799" t="s">
        <v>234</v>
      </c>
      <c r="E8" s="799" t="s">
        <v>235</v>
      </c>
      <c r="F8" s="799" t="s">
        <v>236</v>
      </c>
      <c r="G8" s="799" t="s">
        <v>237</v>
      </c>
      <c r="H8" s="799" t="s">
        <v>416</v>
      </c>
      <c r="I8" s="799" t="s">
        <v>239</v>
      </c>
      <c r="J8" s="799" t="s">
        <v>417</v>
      </c>
      <c r="K8" s="799"/>
      <c r="L8" s="799" t="s">
        <v>418</v>
      </c>
      <c r="M8" s="799" t="s">
        <v>419</v>
      </c>
      <c r="N8" s="799" t="s">
        <v>420</v>
      </c>
    </row>
    <row r="9" spans="1:14" s="148" customFormat="1" ht="30.75" customHeight="1">
      <c r="A9" s="799"/>
      <c r="B9" s="799"/>
      <c r="C9" s="799"/>
      <c r="D9" s="799"/>
      <c r="E9" s="799"/>
      <c r="F9" s="799"/>
      <c r="G9" s="799"/>
      <c r="H9" s="799"/>
      <c r="I9" s="799"/>
      <c r="J9" s="147" t="s">
        <v>421</v>
      </c>
      <c r="K9" s="147" t="s">
        <v>422</v>
      </c>
      <c r="L9" s="799"/>
      <c r="M9" s="799"/>
      <c r="N9" s="799"/>
    </row>
    <row r="10" spans="1:14" s="10" customFormat="1" ht="13.5">
      <c r="A10" s="149">
        <v>1</v>
      </c>
      <c r="B10" s="149">
        <v>2</v>
      </c>
      <c r="C10" s="149">
        <v>3</v>
      </c>
      <c r="D10" s="149">
        <v>4</v>
      </c>
      <c r="E10" s="149">
        <v>5</v>
      </c>
      <c r="F10" s="149">
        <v>6</v>
      </c>
      <c r="G10" s="149">
        <v>7</v>
      </c>
      <c r="H10" s="149">
        <v>8</v>
      </c>
      <c r="I10" s="149">
        <v>9</v>
      </c>
      <c r="J10" s="149">
        <v>10</v>
      </c>
      <c r="K10" s="149">
        <v>11</v>
      </c>
      <c r="L10" s="149">
        <v>12</v>
      </c>
      <c r="M10" s="149">
        <v>13</v>
      </c>
      <c r="N10" s="149">
        <v>14</v>
      </c>
    </row>
    <row r="11" spans="1:14" s="10" customFormat="1" ht="13.5">
      <c r="A11" s="149"/>
      <c r="B11" s="149"/>
      <c r="C11" s="149"/>
      <c r="D11" s="149"/>
      <c r="E11" s="149"/>
      <c r="F11" s="149"/>
      <c r="G11" s="149"/>
      <c r="H11" s="149"/>
      <c r="I11" s="149"/>
      <c r="J11" s="149"/>
      <c r="K11" s="149"/>
      <c r="L11" s="149"/>
      <c r="M11" s="149"/>
      <c r="N11" s="149"/>
    </row>
    <row r="12" spans="1:14" s="174" customFormat="1" ht="39.75" customHeight="1">
      <c r="A12" s="804" t="s">
        <v>423</v>
      </c>
      <c r="B12" s="805"/>
      <c r="C12" s="805"/>
      <c r="D12" s="805"/>
      <c r="E12" s="805"/>
      <c r="F12" s="805"/>
      <c r="G12" s="805"/>
      <c r="H12" s="805"/>
      <c r="I12" s="805"/>
      <c r="J12" s="805"/>
      <c r="K12" s="805"/>
      <c r="L12" s="805"/>
      <c r="M12" s="805"/>
      <c r="N12" s="806"/>
    </row>
    <row r="13" spans="1:14" ht="12.75">
      <c r="A13" s="150"/>
      <c r="B13" s="150"/>
      <c r="C13" s="153"/>
      <c r="D13" s="151"/>
      <c r="E13" s="153"/>
      <c r="F13" s="153"/>
      <c r="G13" s="153"/>
      <c r="H13" s="153"/>
      <c r="I13" s="153"/>
      <c r="J13" s="153"/>
      <c r="K13" s="153"/>
      <c r="L13" s="153"/>
      <c r="M13" s="153"/>
      <c r="N13" s="153"/>
    </row>
    <row r="14" spans="1:14" s="276" customFormat="1" ht="12.75">
      <c r="A14" s="172"/>
      <c r="B14" s="172">
        <v>600</v>
      </c>
      <c r="C14" s="273" t="s">
        <v>299</v>
      </c>
      <c r="D14" s="147" t="s">
        <v>213</v>
      </c>
      <c r="E14" s="172" t="s">
        <v>213</v>
      </c>
      <c r="F14" s="274">
        <f>F16</f>
        <v>39030240</v>
      </c>
      <c r="G14" s="275">
        <f>G16</f>
        <v>24722680</v>
      </c>
      <c r="H14" s="172" t="s">
        <v>213</v>
      </c>
      <c r="I14" s="275">
        <f aca="true" t="shared" si="0" ref="I14:N14">I16</f>
        <v>8387570</v>
      </c>
      <c r="J14" s="275">
        <f t="shared" si="0"/>
        <v>8387570</v>
      </c>
      <c r="K14" s="275">
        <f t="shared" si="0"/>
        <v>0</v>
      </c>
      <c r="L14" s="275">
        <f t="shared" si="0"/>
        <v>2757560</v>
      </c>
      <c r="M14" s="275">
        <f t="shared" si="0"/>
        <v>0</v>
      </c>
      <c r="N14" s="275">
        <f t="shared" si="0"/>
        <v>0</v>
      </c>
    </row>
    <row r="15" spans="1:14" ht="12.75">
      <c r="A15" s="150"/>
      <c r="B15" s="150"/>
      <c r="C15" s="153"/>
      <c r="D15" s="151"/>
      <c r="E15" s="153"/>
      <c r="F15" s="277"/>
      <c r="G15" s="153"/>
      <c r="H15" s="150"/>
      <c r="I15" s="153"/>
      <c r="J15" s="153"/>
      <c r="K15" s="153"/>
      <c r="L15" s="153"/>
      <c r="M15" s="153"/>
      <c r="N15" s="153"/>
    </row>
    <row r="16" spans="1:14" ht="25.5">
      <c r="A16" s="150">
        <v>1</v>
      </c>
      <c r="B16" s="150">
        <v>60001</v>
      </c>
      <c r="C16" s="153" t="s">
        <v>252</v>
      </c>
      <c r="D16" s="151" t="s">
        <v>253</v>
      </c>
      <c r="E16" s="150" t="s">
        <v>254</v>
      </c>
      <c r="F16" s="191">
        <v>39030240</v>
      </c>
      <c r="G16" s="152">
        <v>24722680</v>
      </c>
      <c r="H16" s="278">
        <f>G16/F16*100</f>
        <v>63.34237247836549</v>
      </c>
      <c r="I16" s="152">
        <f>J16+K16</f>
        <v>8387570</v>
      </c>
      <c r="J16" s="152">
        <v>8387570</v>
      </c>
      <c r="K16" s="152">
        <v>0</v>
      </c>
      <c r="L16" s="152">
        <v>2757560</v>
      </c>
      <c r="M16" s="153">
        <v>0</v>
      </c>
      <c r="N16" s="153">
        <v>0</v>
      </c>
    </row>
    <row r="17" spans="1:14" ht="12.75">
      <c r="A17" s="150"/>
      <c r="B17" s="150"/>
      <c r="C17" s="153"/>
      <c r="D17" s="151"/>
      <c r="E17" s="150"/>
      <c r="F17" s="191"/>
      <c r="G17" s="152"/>
      <c r="H17" s="278"/>
      <c r="I17" s="152"/>
      <c r="J17" s="152"/>
      <c r="K17" s="152"/>
      <c r="L17" s="152"/>
      <c r="M17" s="153"/>
      <c r="N17" s="153"/>
    </row>
    <row r="18" spans="1:14" s="42" customFormat="1" ht="24.75" customHeight="1">
      <c r="A18" s="800" t="s">
        <v>424</v>
      </c>
      <c r="B18" s="801"/>
      <c r="C18" s="167" t="s">
        <v>277</v>
      </c>
      <c r="D18" s="147" t="s">
        <v>213</v>
      </c>
      <c r="E18" s="172" t="s">
        <v>213</v>
      </c>
      <c r="F18" s="274">
        <f>F14</f>
        <v>39030240</v>
      </c>
      <c r="G18" s="156">
        <f>G14</f>
        <v>24722680</v>
      </c>
      <c r="H18" s="279" t="s">
        <v>213</v>
      </c>
      <c r="I18" s="156">
        <f aca="true" t="shared" si="1" ref="I18:N18">I14</f>
        <v>8387570</v>
      </c>
      <c r="J18" s="156">
        <f t="shared" si="1"/>
        <v>8387570</v>
      </c>
      <c r="K18" s="156">
        <f t="shared" si="1"/>
        <v>0</v>
      </c>
      <c r="L18" s="156">
        <f t="shared" si="1"/>
        <v>2757560</v>
      </c>
      <c r="M18" s="156">
        <f t="shared" si="1"/>
        <v>0</v>
      </c>
      <c r="N18" s="156">
        <f t="shared" si="1"/>
        <v>0</v>
      </c>
    </row>
    <row r="19" spans="1:14" s="42" customFormat="1" ht="12.75">
      <c r="A19" s="166"/>
      <c r="B19" s="166"/>
      <c r="C19" s="167"/>
      <c r="D19" s="147"/>
      <c r="E19" s="172"/>
      <c r="F19" s="172"/>
      <c r="G19" s="156"/>
      <c r="H19" s="279"/>
      <c r="I19" s="156"/>
      <c r="J19" s="156"/>
      <c r="K19" s="156"/>
      <c r="L19" s="156"/>
      <c r="M19" s="167"/>
      <c r="N19" s="167"/>
    </row>
    <row r="20" spans="1:14" s="276" customFormat="1" ht="36" customHeight="1">
      <c r="A20" s="804" t="s">
        <v>425</v>
      </c>
      <c r="B20" s="805"/>
      <c r="C20" s="805"/>
      <c r="D20" s="805"/>
      <c r="E20" s="805"/>
      <c r="F20" s="805"/>
      <c r="G20" s="805"/>
      <c r="H20" s="805"/>
      <c r="I20" s="805"/>
      <c r="J20" s="805"/>
      <c r="K20" s="805"/>
      <c r="L20" s="805"/>
      <c r="M20" s="805"/>
      <c r="N20" s="806"/>
    </row>
    <row r="21" spans="1:14" s="42" customFormat="1" ht="17.25" customHeight="1">
      <c r="A21" s="280"/>
      <c r="B21" s="281"/>
      <c r="C21" s="281"/>
      <c r="D21" s="281"/>
      <c r="E21" s="281"/>
      <c r="F21" s="281"/>
      <c r="G21" s="281"/>
      <c r="H21" s="281"/>
      <c r="I21" s="281"/>
      <c r="J21" s="281"/>
      <c r="K21" s="281"/>
      <c r="L21" s="281"/>
      <c r="M21" s="281"/>
      <c r="N21" s="282"/>
    </row>
    <row r="22" spans="1:15" s="42" customFormat="1" ht="16.5" customHeight="1">
      <c r="A22" s="166"/>
      <c r="B22" s="166">
        <v>801</v>
      </c>
      <c r="C22" s="155" t="s">
        <v>255</v>
      </c>
      <c r="D22" s="283" t="s">
        <v>213</v>
      </c>
      <c r="E22" s="166" t="s">
        <v>213</v>
      </c>
      <c r="F22" s="185">
        <f>F24</f>
        <v>7592500</v>
      </c>
      <c r="G22" s="194">
        <f>G24</f>
        <v>1389093</v>
      </c>
      <c r="H22" s="166" t="s">
        <v>213</v>
      </c>
      <c r="I22" s="156">
        <f aca="true" t="shared" si="2" ref="I22:N22">I24</f>
        <v>4000000</v>
      </c>
      <c r="J22" s="156">
        <f t="shared" si="2"/>
        <v>4000000</v>
      </c>
      <c r="K22" s="156">
        <f t="shared" si="2"/>
        <v>0</v>
      </c>
      <c r="L22" s="156">
        <f t="shared" si="2"/>
        <v>1809300</v>
      </c>
      <c r="M22" s="156">
        <f t="shared" si="2"/>
        <v>0</v>
      </c>
      <c r="N22" s="156">
        <f t="shared" si="2"/>
        <v>0</v>
      </c>
      <c r="O22" s="284"/>
    </row>
    <row r="23" spans="1:15" ht="12.75">
      <c r="A23" s="150"/>
      <c r="B23" s="150"/>
      <c r="C23" s="151"/>
      <c r="D23" s="151"/>
      <c r="E23" s="150"/>
      <c r="F23" s="191"/>
      <c r="G23" s="152"/>
      <c r="H23" s="278"/>
      <c r="I23" s="152"/>
      <c r="J23" s="152"/>
      <c r="K23" s="152"/>
      <c r="L23" s="152"/>
      <c r="M23" s="152"/>
      <c r="N23" s="152"/>
      <c r="O23" s="62"/>
    </row>
    <row r="24" spans="1:15" ht="51">
      <c r="A24" s="150">
        <v>1</v>
      </c>
      <c r="B24" s="150">
        <v>80147</v>
      </c>
      <c r="C24" s="151" t="s">
        <v>258</v>
      </c>
      <c r="D24" s="151" t="s">
        <v>426</v>
      </c>
      <c r="E24" s="150" t="s">
        <v>260</v>
      </c>
      <c r="F24" s="191">
        <v>7592500</v>
      </c>
      <c r="G24" s="152">
        <v>1389093</v>
      </c>
      <c r="H24" s="278">
        <f>G24/F24*100</f>
        <v>18.2955943365163</v>
      </c>
      <c r="I24" s="152">
        <f>J24+K24</f>
        <v>4000000</v>
      </c>
      <c r="J24" s="152">
        <v>4000000</v>
      </c>
      <c r="K24" s="152">
        <v>0</v>
      </c>
      <c r="L24" s="152">
        <v>1809300</v>
      </c>
      <c r="M24" s="152">
        <v>0</v>
      </c>
      <c r="N24" s="152">
        <v>0</v>
      </c>
      <c r="O24" s="62">
        <f>N24+M24+L24+I24+G24</f>
        <v>7198393</v>
      </c>
    </row>
    <row r="25" spans="1:15" ht="12.75">
      <c r="A25" s="150"/>
      <c r="B25" s="150"/>
      <c r="C25" s="151"/>
      <c r="D25" s="151"/>
      <c r="E25" s="150"/>
      <c r="F25" s="191"/>
      <c r="G25" s="152"/>
      <c r="H25" s="278"/>
      <c r="I25" s="152"/>
      <c r="J25" s="152"/>
      <c r="K25" s="152"/>
      <c r="L25" s="152"/>
      <c r="M25" s="152"/>
      <c r="N25" s="152"/>
      <c r="O25" s="62"/>
    </row>
    <row r="26" spans="1:15" s="42" customFormat="1" ht="12.75">
      <c r="A26" s="166"/>
      <c r="B26" s="166">
        <v>803</v>
      </c>
      <c r="C26" s="155" t="s">
        <v>261</v>
      </c>
      <c r="D26" s="283" t="s">
        <v>213</v>
      </c>
      <c r="E26" s="166" t="s">
        <v>213</v>
      </c>
      <c r="F26" s="185">
        <f>F28</f>
        <v>23830600</v>
      </c>
      <c r="G26" s="156">
        <f>G28</f>
        <v>0</v>
      </c>
      <c r="H26" s="166" t="s">
        <v>213</v>
      </c>
      <c r="I26" s="156">
        <f aca="true" t="shared" si="3" ref="I26:N26">I28</f>
        <v>10000000</v>
      </c>
      <c r="J26" s="156">
        <f t="shared" si="3"/>
        <v>10000000</v>
      </c>
      <c r="K26" s="156">
        <f t="shared" si="3"/>
        <v>0</v>
      </c>
      <c r="L26" s="156">
        <f t="shared" si="3"/>
        <v>13830600</v>
      </c>
      <c r="M26" s="156">
        <f t="shared" si="3"/>
        <v>0</v>
      </c>
      <c r="N26" s="156">
        <f t="shared" si="3"/>
        <v>0</v>
      </c>
      <c r="O26" s="285">
        <f>N26+M26+L26+I26+G26</f>
        <v>23830600</v>
      </c>
    </row>
    <row r="27" spans="1:15" ht="12.75">
      <c r="A27" s="150"/>
      <c r="B27" s="150"/>
      <c r="C27" s="151"/>
      <c r="D27" s="151"/>
      <c r="E27" s="150"/>
      <c r="F27" s="191"/>
      <c r="G27" s="152"/>
      <c r="H27" s="278"/>
      <c r="I27" s="152"/>
      <c r="J27" s="152"/>
      <c r="K27" s="152"/>
      <c r="L27" s="152"/>
      <c r="M27" s="152"/>
      <c r="N27" s="152"/>
      <c r="O27" s="62">
        <f>N27+M27+L27+I27+G27</f>
        <v>0</v>
      </c>
    </row>
    <row r="28" spans="1:15" ht="25.5">
      <c r="A28" s="150">
        <v>1</v>
      </c>
      <c r="B28" s="150">
        <v>80395</v>
      </c>
      <c r="C28" s="151" t="s">
        <v>427</v>
      </c>
      <c r="D28" s="151" t="s">
        <v>263</v>
      </c>
      <c r="E28" s="150" t="s">
        <v>264</v>
      </c>
      <c r="F28" s="191">
        <v>23830600</v>
      </c>
      <c r="G28" s="152">
        <v>0</v>
      </c>
      <c r="H28" s="278">
        <v>0</v>
      </c>
      <c r="I28" s="152">
        <f>J28+K28</f>
        <v>10000000</v>
      </c>
      <c r="J28" s="152">
        <v>10000000</v>
      </c>
      <c r="K28" s="152">
        <v>0</v>
      </c>
      <c r="L28" s="152">
        <v>13830600</v>
      </c>
      <c r="M28" s="152">
        <v>0</v>
      </c>
      <c r="N28" s="152">
        <v>0</v>
      </c>
      <c r="O28" s="62">
        <f>N28+M28+L28+I28+G28</f>
        <v>23830600</v>
      </c>
    </row>
    <row r="29" spans="1:15" ht="12.75">
      <c r="A29" s="150"/>
      <c r="B29" s="150"/>
      <c r="C29" s="151"/>
      <c r="D29" s="151"/>
      <c r="E29" s="150"/>
      <c r="F29" s="191"/>
      <c r="G29" s="152"/>
      <c r="H29" s="278"/>
      <c r="I29" s="152"/>
      <c r="J29" s="152"/>
      <c r="K29" s="152"/>
      <c r="L29" s="152"/>
      <c r="M29" s="152"/>
      <c r="N29" s="152"/>
      <c r="O29" s="62">
        <f>N29+M29+L29+I29+G29</f>
        <v>0</v>
      </c>
    </row>
    <row r="30" spans="1:14" s="42" customFormat="1" ht="12.75">
      <c r="A30" s="166"/>
      <c r="B30" s="166">
        <v>851</v>
      </c>
      <c r="C30" s="167" t="s">
        <v>265</v>
      </c>
      <c r="D30" s="147" t="s">
        <v>213</v>
      </c>
      <c r="E30" s="172" t="s">
        <v>213</v>
      </c>
      <c r="F30" s="274">
        <f>F32+F34+F36+F38+F40+F42+F44+F46+F48+F50+F52+F54+F56+F58+F60</f>
        <v>204795300</v>
      </c>
      <c r="G30" s="156">
        <f>SUM(G32:G60)</f>
        <v>31737900</v>
      </c>
      <c r="H30" s="172" t="s">
        <v>213</v>
      </c>
      <c r="I30" s="156">
        <f aca="true" t="shared" si="4" ref="I30:N30">SUM(I32:I60)</f>
        <v>43255000</v>
      </c>
      <c r="J30" s="156">
        <f t="shared" si="4"/>
        <v>35755000</v>
      </c>
      <c r="K30" s="156">
        <f t="shared" si="4"/>
        <v>7500000</v>
      </c>
      <c r="L30" s="156">
        <f t="shared" si="4"/>
        <v>38855000</v>
      </c>
      <c r="M30" s="156">
        <f t="shared" si="4"/>
        <v>47874000</v>
      </c>
      <c r="N30" s="156">
        <f t="shared" si="4"/>
        <v>43073400</v>
      </c>
    </row>
    <row r="31" spans="1:14" ht="12.75">
      <c r="A31" s="150"/>
      <c r="B31" s="150"/>
      <c r="C31" s="153"/>
      <c r="D31" s="151"/>
      <c r="E31" s="150"/>
      <c r="F31" s="191"/>
      <c r="G31" s="152"/>
      <c r="H31" s="278"/>
      <c r="I31" s="152"/>
      <c r="J31" s="152"/>
      <c r="K31" s="152"/>
      <c r="L31" s="152"/>
      <c r="M31" s="152"/>
      <c r="N31" s="152"/>
    </row>
    <row r="32" spans="1:15" ht="38.25">
      <c r="A32" s="150">
        <v>1</v>
      </c>
      <c r="B32" s="150">
        <v>85111</v>
      </c>
      <c r="C32" s="151" t="s">
        <v>428</v>
      </c>
      <c r="D32" s="151" t="s">
        <v>429</v>
      </c>
      <c r="E32" s="150" t="s">
        <v>430</v>
      </c>
      <c r="F32" s="191">
        <v>22092000</v>
      </c>
      <c r="G32" s="152">
        <v>0</v>
      </c>
      <c r="H32" s="278">
        <v>0</v>
      </c>
      <c r="I32" s="152">
        <f>J32+K32</f>
        <v>6000000</v>
      </c>
      <c r="J32" s="152">
        <v>6000000</v>
      </c>
      <c r="K32" s="152">
        <v>0</v>
      </c>
      <c r="L32" s="152">
        <v>5000000</v>
      </c>
      <c r="M32" s="152">
        <v>11092000</v>
      </c>
      <c r="N32" s="152">
        <v>0</v>
      </c>
      <c r="O32" s="62">
        <f aca="true" t="shared" si="5" ref="O32:O45">I32+L32+M32+N32</f>
        <v>22092000</v>
      </c>
    </row>
    <row r="33" spans="1:15" ht="12.75">
      <c r="A33" s="150"/>
      <c r="B33" s="150"/>
      <c r="C33" s="151"/>
      <c r="D33" s="151"/>
      <c r="E33" s="150"/>
      <c r="F33" s="191"/>
      <c r="G33" s="152"/>
      <c r="H33" s="278"/>
      <c r="I33" s="152"/>
      <c r="J33" s="152"/>
      <c r="K33" s="152"/>
      <c r="L33" s="152"/>
      <c r="M33" s="152"/>
      <c r="N33" s="152"/>
      <c r="O33" s="62">
        <f t="shared" si="5"/>
        <v>0</v>
      </c>
    </row>
    <row r="34" spans="1:15" ht="38.25">
      <c r="A34" s="150">
        <v>2</v>
      </c>
      <c r="B34" s="150">
        <v>85111</v>
      </c>
      <c r="C34" s="151" t="s">
        <v>428</v>
      </c>
      <c r="D34" s="151" t="s">
        <v>431</v>
      </c>
      <c r="E34" s="150" t="s">
        <v>430</v>
      </c>
      <c r="F34" s="191">
        <v>42342000</v>
      </c>
      <c r="G34" s="152">
        <v>0</v>
      </c>
      <c r="H34" s="278">
        <v>0</v>
      </c>
      <c r="I34" s="152">
        <f>J34+K34</f>
        <v>6000000</v>
      </c>
      <c r="J34" s="152">
        <v>6000000</v>
      </c>
      <c r="K34" s="152">
        <v>0</v>
      </c>
      <c r="L34" s="152">
        <v>6000000</v>
      </c>
      <c r="M34" s="152">
        <v>10000000</v>
      </c>
      <c r="N34" s="152">
        <v>20342000</v>
      </c>
      <c r="O34" s="62">
        <f t="shared" si="5"/>
        <v>42342000</v>
      </c>
    </row>
    <row r="35" spans="1:15" ht="12.75">
      <c r="A35" s="150"/>
      <c r="B35" s="150"/>
      <c r="C35" s="151"/>
      <c r="D35" s="151"/>
      <c r="E35" s="150"/>
      <c r="F35" s="191"/>
      <c r="G35" s="152"/>
      <c r="H35" s="278"/>
      <c r="I35" s="152"/>
      <c r="J35" s="152"/>
      <c r="K35" s="152"/>
      <c r="L35" s="152"/>
      <c r="M35" s="152"/>
      <c r="N35" s="152"/>
      <c r="O35" s="62">
        <f t="shared" si="5"/>
        <v>0</v>
      </c>
    </row>
    <row r="36" spans="1:15" ht="38.25">
      <c r="A36" s="150">
        <v>3</v>
      </c>
      <c r="B36" s="150">
        <v>85111</v>
      </c>
      <c r="C36" s="151" t="s">
        <v>432</v>
      </c>
      <c r="D36" s="151" t="s">
        <v>433</v>
      </c>
      <c r="E36" s="150" t="s">
        <v>264</v>
      </c>
      <c r="F36" s="191">
        <v>7350000</v>
      </c>
      <c r="G36" s="152">
        <v>0</v>
      </c>
      <c r="H36" s="278">
        <v>0</v>
      </c>
      <c r="I36" s="152">
        <f>J36+K36</f>
        <v>6000000</v>
      </c>
      <c r="J36" s="152">
        <v>6000000</v>
      </c>
      <c r="K36" s="152">
        <v>0</v>
      </c>
      <c r="L36" s="152">
        <v>1350000</v>
      </c>
      <c r="M36" s="152">
        <v>0</v>
      </c>
      <c r="N36" s="152">
        <v>0</v>
      </c>
      <c r="O36" s="62">
        <f t="shared" si="5"/>
        <v>7350000</v>
      </c>
    </row>
    <row r="37" spans="1:15" ht="12.75">
      <c r="A37" s="150"/>
      <c r="B37" s="150"/>
      <c r="C37" s="151"/>
      <c r="D37" s="151"/>
      <c r="E37" s="150"/>
      <c r="F37" s="191"/>
      <c r="G37" s="152"/>
      <c r="H37" s="278"/>
      <c r="I37" s="152"/>
      <c r="J37" s="152"/>
      <c r="K37" s="152"/>
      <c r="L37" s="152"/>
      <c r="M37" s="152"/>
      <c r="N37" s="152"/>
      <c r="O37" s="62">
        <f t="shared" si="5"/>
        <v>0</v>
      </c>
    </row>
    <row r="38" spans="1:15" ht="38.25">
      <c r="A38" s="150">
        <v>4</v>
      </c>
      <c r="B38" s="150">
        <v>85111</v>
      </c>
      <c r="C38" s="151" t="s">
        <v>428</v>
      </c>
      <c r="D38" s="151" t="s">
        <v>434</v>
      </c>
      <c r="E38" s="150" t="s">
        <v>435</v>
      </c>
      <c r="F38" s="191">
        <v>5311000</v>
      </c>
      <c r="G38" s="152">
        <v>0</v>
      </c>
      <c r="H38" s="278">
        <v>0</v>
      </c>
      <c r="I38" s="152">
        <f>J38+K38</f>
        <v>1000000</v>
      </c>
      <c r="J38" s="152">
        <v>1000000</v>
      </c>
      <c r="K38" s="152">
        <v>0</v>
      </c>
      <c r="L38" s="152">
        <v>929000</v>
      </c>
      <c r="M38" s="152">
        <v>2000000</v>
      </c>
      <c r="N38" s="152">
        <v>1382000</v>
      </c>
      <c r="O38" s="62">
        <f t="shared" si="5"/>
        <v>5311000</v>
      </c>
    </row>
    <row r="39" spans="1:15" ht="12.75">
      <c r="A39" s="150"/>
      <c r="B39" s="150"/>
      <c r="C39" s="151"/>
      <c r="D39" s="151"/>
      <c r="E39" s="150"/>
      <c r="F39" s="191"/>
      <c r="G39" s="152"/>
      <c r="H39" s="278"/>
      <c r="I39" s="152"/>
      <c r="J39" s="152"/>
      <c r="K39" s="152"/>
      <c r="L39" s="152"/>
      <c r="M39" s="152"/>
      <c r="N39" s="152"/>
      <c r="O39" s="62">
        <f t="shared" si="5"/>
        <v>0</v>
      </c>
    </row>
    <row r="40" spans="1:15" ht="51">
      <c r="A40" s="150">
        <v>5</v>
      </c>
      <c r="B40" s="150">
        <v>85111</v>
      </c>
      <c r="C40" s="151" t="s">
        <v>436</v>
      </c>
      <c r="D40" s="151" t="s">
        <v>437</v>
      </c>
      <c r="E40" s="150" t="s">
        <v>430</v>
      </c>
      <c r="F40" s="191">
        <v>11218000</v>
      </c>
      <c r="G40" s="152">
        <v>0</v>
      </c>
      <c r="H40" s="278">
        <v>0</v>
      </c>
      <c r="I40" s="152">
        <f>J40+K40</f>
        <v>2018000</v>
      </c>
      <c r="J40" s="152">
        <v>2018000</v>
      </c>
      <c r="K40" s="152">
        <v>0</v>
      </c>
      <c r="L40" s="152">
        <v>4000000</v>
      </c>
      <c r="M40" s="152">
        <v>5200000</v>
      </c>
      <c r="N40" s="152">
        <v>0</v>
      </c>
      <c r="O40" s="62">
        <f t="shared" si="5"/>
        <v>11218000</v>
      </c>
    </row>
    <row r="41" spans="1:15" ht="12.75">
      <c r="A41" s="150"/>
      <c r="B41" s="150"/>
      <c r="C41" s="151"/>
      <c r="D41" s="151"/>
      <c r="E41" s="150"/>
      <c r="F41" s="191"/>
      <c r="G41" s="152"/>
      <c r="H41" s="278"/>
      <c r="I41" s="152"/>
      <c r="J41" s="152"/>
      <c r="K41" s="152"/>
      <c r="L41" s="152"/>
      <c r="M41" s="152"/>
      <c r="N41" s="152"/>
      <c r="O41" s="62">
        <f t="shared" si="5"/>
        <v>0</v>
      </c>
    </row>
    <row r="42" spans="1:15" ht="51">
      <c r="A42" s="150">
        <v>6</v>
      </c>
      <c r="B42" s="150">
        <v>85111</v>
      </c>
      <c r="C42" s="151" t="s">
        <v>438</v>
      </c>
      <c r="D42" s="151" t="s">
        <v>267</v>
      </c>
      <c r="E42" s="150" t="s">
        <v>430</v>
      </c>
      <c r="F42" s="191">
        <v>17464000</v>
      </c>
      <c r="G42" s="152">
        <v>0</v>
      </c>
      <c r="H42" s="278">
        <v>0</v>
      </c>
      <c r="I42" s="152">
        <f>J42+K42</f>
        <v>9000000</v>
      </c>
      <c r="J42" s="152">
        <v>9000000</v>
      </c>
      <c r="K42" s="152">
        <v>0</v>
      </c>
      <c r="L42" s="152">
        <v>3068000</v>
      </c>
      <c r="M42" s="152">
        <v>5396000</v>
      </c>
      <c r="N42" s="152">
        <v>0</v>
      </c>
      <c r="O42" s="62">
        <f t="shared" si="5"/>
        <v>17464000</v>
      </c>
    </row>
    <row r="43" spans="1:15" ht="12.75">
      <c r="A43" s="150"/>
      <c r="B43" s="150"/>
      <c r="C43" s="151"/>
      <c r="D43" s="151"/>
      <c r="E43" s="150"/>
      <c r="F43" s="191"/>
      <c r="G43" s="152"/>
      <c r="H43" s="278"/>
      <c r="I43" s="152"/>
      <c r="J43" s="152"/>
      <c r="K43" s="152"/>
      <c r="L43" s="152"/>
      <c r="M43" s="152"/>
      <c r="N43" s="152"/>
      <c r="O43" s="62">
        <f t="shared" si="5"/>
        <v>0</v>
      </c>
    </row>
    <row r="44" spans="1:15" ht="38.25">
      <c r="A44" s="150">
        <v>7</v>
      </c>
      <c r="B44" s="150">
        <v>85111</v>
      </c>
      <c r="C44" s="151" t="s">
        <v>428</v>
      </c>
      <c r="D44" s="151" t="s">
        <v>439</v>
      </c>
      <c r="E44" s="150" t="s">
        <v>430</v>
      </c>
      <c r="F44" s="191">
        <v>8557000</v>
      </c>
      <c r="G44" s="152">
        <v>0</v>
      </c>
      <c r="H44" s="278">
        <v>0</v>
      </c>
      <c r="I44" s="152">
        <f>J44+K44</f>
        <v>3245000</v>
      </c>
      <c r="J44" s="152">
        <v>3245000</v>
      </c>
      <c r="K44" s="152">
        <v>0</v>
      </c>
      <c r="L44" s="152">
        <v>3415000</v>
      </c>
      <c r="M44" s="152">
        <v>1897000</v>
      </c>
      <c r="N44" s="152">
        <v>0</v>
      </c>
      <c r="O44" s="62">
        <f t="shared" si="5"/>
        <v>8557000</v>
      </c>
    </row>
    <row r="45" spans="1:15" ht="12.75">
      <c r="A45" s="150"/>
      <c r="B45" s="150"/>
      <c r="C45" s="151"/>
      <c r="D45" s="151"/>
      <c r="E45" s="150"/>
      <c r="F45" s="191"/>
      <c r="G45" s="152"/>
      <c r="H45" s="278"/>
      <c r="I45" s="152"/>
      <c r="J45" s="152"/>
      <c r="K45" s="152"/>
      <c r="L45" s="152"/>
      <c r="M45" s="152"/>
      <c r="N45" s="152"/>
      <c r="O45" s="62">
        <f t="shared" si="5"/>
        <v>0</v>
      </c>
    </row>
    <row r="46" spans="1:15" ht="38.25">
      <c r="A46" s="150">
        <v>8</v>
      </c>
      <c r="B46" s="150">
        <v>85111</v>
      </c>
      <c r="C46" s="225" t="s">
        <v>440</v>
      </c>
      <c r="D46" s="151" t="s">
        <v>441</v>
      </c>
      <c r="E46" s="150" t="s">
        <v>442</v>
      </c>
      <c r="F46" s="191">
        <v>80587300</v>
      </c>
      <c r="G46" s="152">
        <v>31737900</v>
      </c>
      <c r="H46" s="278">
        <f>G46/F46*100</f>
        <v>39.383252696144424</v>
      </c>
      <c r="I46" s="152">
        <f>J46+K46</f>
        <v>7500000</v>
      </c>
      <c r="J46" s="152">
        <v>0</v>
      </c>
      <c r="K46" s="152">
        <v>7500000</v>
      </c>
      <c r="L46" s="152">
        <v>10000000</v>
      </c>
      <c r="M46" s="152">
        <v>10000000</v>
      </c>
      <c r="N46" s="152">
        <v>21349400</v>
      </c>
      <c r="O46" s="62">
        <f>I46+L46+M46+N46+G46</f>
        <v>80587300</v>
      </c>
    </row>
    <row r="47" spans="1:15" ht="12.75">
      <c r="A47" s="150"/>
      <c r="B47" s="150"/>
      <c r="C47" s="151"/>
      <c r="D47" s="151"/>
      <c r="E47" s="150"/>
      <c r="F47" s="191"/>
      <c r="G47" s="152"/>
      <c r="H47" s="278"/>
      <c r="I47" s="152"/>
      <c r="J47" s="152"/>
      <c r="K47" s="152"/>
      <c r="L47" s="152"/>
      <c r="M47" s="152"/>
      <c r="N47" s="152"/>
      <c r="O47" s="62">
        <f aca="true" t="shared" si="6" ref="O47:O60">I47+L47+M47+N47</f>
        <v>0</v>
      </c>
    </row>
    <row r="48" spans="1:15" ht="38.25">
      <c r="A48" s="150">
        <v>9</v>
      </c>
      <c r="B48" s="150">
        <v>85120</v>
      </c>
      <c r="C48" s="151" t="s">
        <v>443</v>
      </c>
      <c r="D48" s="151" t="s">
        <v>444</v>
      </c>
      <c r="E48" s="150" t="s">
        <v>430</v>
      </c>
      <c r="F48" s="191">
        <v>2140000</v>
      </c>
      <c r="G48" s="152">
        <v>0</v>
      </c>
      <c r="H48" s="278">
        <v>0</v>
      </c>
      <c r="I48" s="152">
        <f>J48+K48</f>
        <v>40000</v>
      </c>
      <c r="J48" s="152">
        <v>40000</v>
      </c>
      <c r="K48" s="152">
        <v>0</v>
      </c>
      <c r="L48" s="152">
        <v>1100000</v>
      </c>
      <c r="M48" s="152">
        <v>1000000</v>
      </c>
      <c r="N48" s="152">
        <v>0</v>
      </c>
      <c r="O48" s="62">
        <f t="shared" si="6"/>
        <v>2140000</v>
      </c>
    </row>
    <row r="49" spans="1:15" ht="12.75">
      <c r="A49" s="150"/>
      <c r="B49" s="150"/>
      <c r="C49" s="151"/>
      <c r="D49" s="151"/>
      <c r="E49" s="150"/>
      <c r="F49" s="191"/>
      <c r="G49" s="152"/>
      <c r="H49" s="278"/>
      <c r="I49" s="152"/>
      <c r="J49" s="152"/>
      <c r="K49" s="152"/>
      <c r="L49" s="152"/>
      <c r="M49" s="152"/>
      <c r="N49" s="152"/>
      <c r="O49" s="62">
        <f t="shared" si="6"/>
        <v>0</v>
      </c>
    </row>
    <row r="50" spans="1:15" ht="38.25">
      <c r="A50" s="150">
        <v>10</v>
      </c>
      <c r="B50" s="150">
        <v>85120</v>
      </c>
      <c r="C50" s="151" t="s">
        <v>445</v>
      </c>
      <c r="D50" s="151" t="s">
        <v>446</v>
      </c>
      <c r="E50" s="150" t="s">
        <v>264</v>
      </c>
      <c r="F50" s="191">
        <v>650000</v>
      </c>
      <c r="G50" s="152">
        <v>0</v>
      </c>
      <c r="H50" s="278">
        <v>0</v>
      </c>
      <c r="I50" s="152">
        <f>J50+K50</f>
        <v>330000</v>
      </c>
      <c r="J50" s="152">
        <v>330000</v>
      </c>
      <c r="K50" s="152">
        <v>0</v>
      </c>
      <c r="L50" s="152">
        <v>320000</v>
      </c>
      <c r="M50" s="152">
        <v>0</v>
      </c>
      <c r="N50" s="152">
        <v>0</v>
      </c>
      <c r="O50" s="62">
        <f t="shared" si="6"/>
        <v>650000</v>
      </c>
    </row>
    <row r="51" spans="1:15" ht="12.75">
      <c r="A51" s="150"/>
      <c r="B51" s="150"/>
      <c r="C51" s="151"/>
      <c r="D51" s="151"/>
      <c r="E51" s="150"/>
      <c r="F51" s="191"/>
      <c r="G51" s="152"/>
      <c r="H51" s="278"/>
      <c r="I51" s="152"/>
      <c r="J51" s="152"/>
      <c r="K51" s="152"/>
      <c r="L51" s="152"/>
      <c r="M51" s="152"/>
      <c r="N51" s="152"/>
      <c r="O51" s="62">
        <f t="shared" si="6"/>
        <v>0</v>
      </c>
    </row>
    <row r="52" spans="1:15" ht="38.25">
      <c r="A52" s="150">
        <v>11</v>
      </c>
      <c r="B52" s="150">
        <v>85121</v>
      </c>
      <c r="C52" s="151" t="s">
        <v>447</v>
      </c>
      <c r="D52" s="151" t="s">
        <v>448</v>
      </c>
      <c r="E52" s="150" t="s">
        <v>264</v>
      </c>
      <c r="F52" s="191">
        <v>2300000</v>
      </c>
      <c r="G52" s="152">
        <v>0</v>
      </c>
      <c r="H52" s="278">
        <v>0</v>
      </c>
      <c r="I52" s="152">
        <f>J52+K52</f>
        <v>800000</v>
      </c>
      <c r="J52" s="152">
        <v>800000</v>
      </c>
      <c r="K52" s="152">
        <v>0</v>
      </c>
      <c r="L52" s="152">
        <v>1500000</v>
      </c>
      <c r="M52" s="152">
        <v>0</v>
      </c>
      <c r="N52" s="152">
        <v>0</v>
      </c>
      <c r="O52" s="62">
        <f t="shared" si="6"/>
        <v>2300000</v>
      </c>
    </row>
    <row r="53" spans="1:15" ht="12.75">
      <c r="A53" s="150"/>
      <c r="B53" s="150"/>
      <c r="C53" s="151"/>
      <c r="D53" s="151"/>
      <c r="E53" s="150"/>
      <c r="F53" s="191"/>
      <c r="G53" s="152"/>
      <c r="H53" s="278"/>
      <c r="I53" s="152"/>
      <c r="J53" s="152"/>
      <c r="K53" s="152"/>
      <c r="L53" s="152"/>
      <c r="M53" s="152"/>
      <c r="N53" s="152"/>
      <c r="O53" s="62">
        <f t="shared" si="6"/>
        <v>0</v>
      </c>
    </row>
    <row r="54" spans="1:15" ht="38.25">
      <c r="A54" s="150">
        <v>12</v>
      </c>
      <c r="B54" s="150">
        <v>85121</v>
      </c>
      <c r="C54" s="151" t="s">
        <v>449</v>
      </c>
      <c r="D54" s="151" t="s">
        <v>450</v>
      </c>
      <c r="E54" s="150" t="s">
        <v>264</v>
      </c>
      <c r="F54" s="191">
        <v>567000</v>
      </c>
      <c r="G54" s="152">
        <v>0</v>
      </c>
      <c r="H54" s="278">
        <v>0</v>
      </c>
      <c r="I54" s="152">
        <f>J54+K54</f>
        <v>400000</v>
      </c>
      <c r="J54" s="152">
        <v>400000</v>
      </c>
      <c r="K54" s="152">
        <v>0</v>
      </c>
      <c r="L54" s="152">
        <v>167000</v>
      </c>
      <c r="M54" s="152">
        <v>0</v>
      </c>
      <c r="N54" s="152">
        <v>0</v>
      </c>
      <c r="O54" s="62">
        <f t="shared" si="6"/>
        <v>567000</v>
      </c>
    </row>
    <row r="55" spans="1:15" ht="12.75">
      <c r="A55" s="150"/>
      <c r="B55" s="150"/>
      <c r="C55" s="151"/>
      <c r="D55" s="151"/>
      <c r="E55" s="150"/>
      <c r="F55" s="191"/>
      <c r="G55" s="152"/>
      <c r="H55" s="278"/>
      <c r="I55" s="152"/>
      <c r="J55" s="152"/>
      <c r="K55" s="152"/>
      <c r="L55" s="152"/>
      <c r="M55" s="152"/>
      <c r="N55" s="152"/>
      <c r="O55" s="62">
        <f t="shared" si="6"/>
        <v>0</v>
      </c>
    </row>
    <row r="56" spans="1:15" ht="38.25">
      <c r="A56" s="150">
        <v>13</v>
      </c>
      <c r="B56" s="150">
        <v>85131</v>
      </c>
      <c r="C56" s="151" t="s">
        <v>451</v>
      </c>
      <c r="D56" s="151" t="s">
        <v>452</v>
      </c>
      <c r="E56" s="150" t="s">
        <v>264</v>
      </c>
      <c r="F56" s="191">
        <v>440000</v>
      </c>
      <c r="G56" s="152">
        <v>0</v>
      </c>
      <c r="H56" s="278">
        <v>0</v>
      </c>
      <c r="I56" s="152">
        <f>J56+K56</f>
        <v>300000</v>
      </c>
      <c r="J56" s="152">
        <v>300000</v>
      </c>
      <c r="K56" s="152">
        <v>0</v>
      </c>
      <c r="L56" s="152">
        <v>140000</v>
      </c>
      <c r="M56" s="152">
        <v>0</v>
      </c>
      <c r="N56" s="152">
        <v>0</v>
      </c>
      <c r="O56" s="62">
        <f t="shared" si="6"/>
        <v>440000</v>
      </c>
    </row>
    <row r="57" spans="1:15" ht="12.75">
      <c r="A57" s="150"/>
      <c r="B57" s="150"/>
      <c r="C57" s="151"/>
      <c r="D57" s="151"/>
      <c r="E57" s="150"/>
      <c r="F57" s="191"/>
      <c r="G57" s="152"/>
      <c r="H57" s="278"/>
      <c r="I57" s="152"/>
      <c r="J57" s="152"/>
      <c r="K57" s="152"/>
      <c r="L57" s="152"/>
      <c r="M57" s="152"/>
      <c r="N57" s="152"/>
      <c r="O57" s="62">
        <f t="shared" si="6"/>
        <v>0</v>
      </c>
    </row>
    <row r="58" spans="1:15" ht="25.5">
      <c r="A58" s="150">
        <v>14</v>
      </c>
      <c r="B58" s="150">
        <v>85141</v>
      </c>
      <c r="C58" s="151" t="s">
        <v>453</v>
      </c>
      <c r="D58" s="151" t="s">
        <v>454</v>
      </c>
      <c r="E58" s="150" t="s">
        <v>430</v>
      </c>
      <c r="F58" s="191">
        <v>3607000</v>
      </c>
      <c r="G58" s="152">
        <v>0</v>
      </c>
      <c r="H58" s="278">
        <v>0</v>
      </c>
      <c r="I58" s="152">
        <f>J58+K58</f>
        <v>602000</v>
      </c>
      <c r="J58" s="152">
        <v>602000</v>
      </c>
      <c r="K58" s="152">
        <v>0</v>
      </c>
      <c r="L58" s="152">
        <v>1716000</v>
      </c>
      <c r="M58" s="152">
        <v>1289000</v>
      </c>
      <c r="N58" s="152">
        <v>0</v>
      </c>
      <c r="O58" s="62">
        <f t="shared" si="6"/>
        <v>3607000</v>
      </c>
    </row>
    <row r="59" spans="1:15" ht="12.75">
      <c r="A59" s="150"/>
      <c r="B59" s="150"/>
      <c r="C59" s="151"/>
      <c r="D59" s="151"/>
      <c r="E59" s="150"/>
      <c r="F59" s="191"/>
      <c r="G59" s="152"/>
      <c r="H59" s="278"/>
      <c r="I59" s="152"/>
      <c r="J59" s="152"/>
      <c r="K59" s="152"/>
      <c r="L59" s="152"/>
      <c r="M59" s="152"/>
      <c r="N59" s="152"/>
      <c r="O59" s="62">
        <f t="shared" si="6"/>
        <v>0</v>
      </c>
    </row>
    <row r="60" spans="1:15" ht="25.5">
      <c r="A60" s="150">
        <v>15</v>
      </c>
      <c r="B60" s="150">
        <v>85148</v>
      </c>
      <c r="C60" s="151" t="s">
        <v>455</v>
      </c>
      <c r="D60" s="151" t="s">
        <v>456</v>
      </c>
      <c r="E60" s="150" t="s">
        <v>264</v>
      </c>
      <c r="F60" s="191">
        <v>170000</v>
      </c>
      <c r="G60" s="152">
        <v>0</v>
      </c>
      <c r="H60" s="278">
        <v>0</v>
      </c>
      <c r="I60" s="152">
        <f>J60+K60</f>
        <v>20000</v>
      </c>
      <c r="J60" s="152">
        <v>20000</v>
      </c>
      <c r="K60" s="152">
        <v>0</v>
      </c>
      <c r="L60" s="152">
        <v>150000</v>
      </c>
      <c r="M60" s="152">
        <v>0</v>
      </c>
      <c r="N60" s="152">
        <v>0</v>
      </c>
      <c r="O60" s="62">
        <f t="shared" si="6"/>
        <v>170000</v>
      </c>
    </row>
    <row r="61" spans="1:15" ht="12.75">
      <c r="A61" s="150"/>
      <c r="B61" s="150"/>
      <c r="C61" s="151"/>
      <c r="D61" s="151"/>
      <c r="E61" s="150"/>
      <c r="F61" s="191"/>
      <c r="G61" s="152"/>
      <c r="H61" s="278"/>
      <c r="I61" s="152"/>
      <c r="J61" s="152"/>
      <c r="K61" s="152"/>
      <c r="L61" s="152"/>
      <c r="M61" s="152"/>
      <c r="N61" s="152"/>
      <c r="O61" s="62">
        <f>N61+M61+L61+I61+G61</f>
        <v>0</v>
      </c>
    </row>
    <row r="62" spans="1:15" s="42" customFormat="1" ht="38.25">
      <c r="A62" s="166"/>
      <c r="B62" s="166">
        <v>921</v>
      </c>
      <c r="C62" s="155" t="s">
        <v>269</v>
      </c>
      <c r="D62" s="283" t="s">
        <v>213</v>
      </c>
      <c r="E62" s="166" t="s">
        <v>213</v>
      </c>
      <c r="F62" s="185">
        <f>F64</f>
        <v>113992000</v>
      </c>
      <c r="G62" s="156">
        <f>G64</f>
        <v>79639352</v>
      </c>
      <c r="H62" s="279" t="s">
        <v>213</v>
      </c>
      <c r="I62" s="156">
        <f aca="true" t="shared" si="7" ref="I62:N62">I64</f>
        <v>10000000</v>
      </c>
      <c r="J62" s="156">
        <f t="shared" si="7"/>
        <v>10000000</v>
      </c>
      <c r="K62" s="156">
        <f t="shared" si="7"/>
        <v>0</v>
      </c>
      <c r="L62" s="156">
        <f t="shared" si="7"/>
        <v>24352600</v>
      </c>
      <c r="M62" s="156">
        <f t="shared" si="7"/>
        <v>0</v>
      </c>
      <c r="N62" s="156">
        <f t="shared" si="7"/>
        <v>0</v>
      </c>
      <c r="O62" s="285"/>
    </row>
    <row r="63" spans="1:15" ht="12.75">
      <c r="A63" s="150"/>
      <c r="B63" s="150"/>
      <c r="C63" s="151"/>
      <c r="D63" s="151"/>
      <c r="E63" s="150"/>
      <c r="F63" s="191"/>
      <c r="G63" s="152"/>
      <c r="H63" s="278"/>
      <c r="I63" s="152"/>
      <c r="J63" s="152"/>
      <c r="K63" s="152"/>
      <c r="L63" s="152"/>
      <c r="M63" s="152"/>
      <c r="N63" s="152"/>
      <c r="O63" s="62"/>
    </row>
    <row r="64" spans="1:15" ht="25.5">
      <c r="A64" s="150">
        <v>1</v>
      </c>
      <c r="B64" s="150">
        <v>92107</v>
      </c>
      <c r="C64" s="151" t="s">
        <v>270</v>
      </c>
      <c r="D64" s="151" t="s">
        <v>271</v>
      </c>
      <c r="E64" s="150" t="s">
        <v>457</v>
      </c>
      <c r="F64" s="191">
        <v>113992000</v>
      </c>
      <c r="G64" s="152">
        <v>79639352</v>
      </c>
      <c r="H64" s="278">
        <f>G64/F64*100</f>
        <v>69.8639834374342</v>
      </c>
      <c r="I64" s="152">
        <f>J64+K64</f>
        <v>10000000</v>
      </c>
      <c r="J64" s="152">
        <v>10000000</v>
      </c>
      <c r="K64" s="152">
        <v>0</v>
      </c>
      <c r="L64" s="152">
        <v>24352600</v>
      </c>
      <c r="M64" s="152">
        <v>0</v>
      </c>
      <c r="N64" s="152">
        <v>0</v>
      </c>
      <c r="O64" s="62">
        <f>N64+M64+L64+I64+G64</f>
        <v>113991952</v>
      </c>
    </row>
    <row r="65" spans="1:15" ht="12.75">
      <c r="A65" s="150"/>
      <c r="B65" s="150"/>
      <c r="C65" s="151"/>
      <c r="D65" s="151"/>
      <c r="E65" s="150"/>
      <c r="F65" s="191"/>
      <c r="G65" s="152"/>
      <c r="H65" s="278"/>
      <c r="I65" s="152"/>
      <c r="J65" s="152"/>
      <c r="K65" s="152"/>
      <c r="L65" s="152"/>
      <c r="M65" s="152"/>
      <c r="N65" s="152"/>
      <c r="O65" s="62"/>
    </row>
    <row r="66" spans="1:15" s="42" customFormat="1" ht="23.25" customHeight="1">
      <c r="A66" s="800" t="s">
        <v>458</v>
      </c>
      <c r="B66" s="801"/>
      <c r="C66" s="155" t="s">
        <v>277</v>
      </c>
      <c r="D66" s="283" t="s">
        <v>213</v>
      </c>
      <c r="E66" s="166" t="s">
        <v>213</v>
      </c>
      <c r="F66" s="185">
        <f>F22+F26+F30+F62</f>
        <v>350210400</v>
      </c>
      <c r="G66" s="156">
        <f>G22+G26+G30+G62</f>
        <v>112766345</v>
      </c>
      <c r="H66" s="189" t="str">
        <f>H30</f>
        <v>x</v>
      </c>
      <c r="I66" s="156">
        <f aca="true" t="shared" si="8" ref="I66:N66">I22+I26+I30+I62</f>
        <v>67255000</v>
      </c>
      <c r="J66" s="156">
        <f t="shared" si="8"/>
        <v>59755000</v>
      </c>
      <c r="K66" s="156">
        <f t="shared" si="8"/>
        <v>7500000</v>
      </c>
      <c r="L66" s="156">
        <f t="shared" si="8"/>
        <v>78847500</v>
      </c>
      <c r="M66" s="156">
        <f t="shared" si="8"/>
        <v>47874000</v>
      </c>
      <c r="N66" s="156">
        <f t="shared" si="8"/>
        <v>43073400</v>
      </c>
      <c r="O66" s="285">
        <f>I66+L66+M66+N66+G66</f>
        <v>349816245</v>
      </c>
    </row>
    <row r="67" spans="1:15" ht="24.75" customHeight="1" thickBot="1">
      <c r="A67" s="286"/>
      <c r="B67" s="287"/>
      <c r="C67" s="288"/>
      <c r="D67" s="289"/>
      <c r="E67" s="287"/>
      <c r="F67" s="290"/>
      <c r="G67" s="287"/>
      <c r="H67" s="287"/>
      <c r="I67" s="291"/>
      <c r="J67" s="287"/>
      <c r="K67" s="287"/>
      <c r="L67" s="287"/>
      <c r="M67" s="291"/>
      <c r="N67" s="291"/>
      <c r="O67" s="62">
        <f>I67+L67+M67+N67</f>
        <v>0</v>
      </c>
    </row>
    <row r="68" spans="1:15" s="42" customFormat="1" ht="24" customHeight="1" thickBot="1">
      <c r="A68" s="802" t="s">
        <v>459</v>
      </c>
      <c r="B68" s="803"/>
      <c r="C68" s="292" t="s">
        <v>153</v>
      </c>
      <c r="D68" s="293" t="s">
        <v>213</v>
      </c>
      <c r="E68" s="294" t="s">
        <v>213</v>
      </c>
      <c r="F68" s="295">
        <f>F18+F66</f>
        <v>389240640</v>
      </c>
      <c r="G68" s="296">
        <f>G18+G66</f>
        <v>137489025</v>
      </c>
      <c r="H68" s="294" t="s">
        <v>213</v>
      </c>
      <c r="I68" s="296">
        <f aca="true" t="shared" si="9" ref="I68:N68">I18+I66</f>
        <v>75642570</v>
      </c>
      <c r="J68" s="296">
        <f t="shared" si="9"/>
        <v>68142570</v>
      </c>
      <c r="K68" s="296">
        <f t="shared" si="9"/>
        <v>7500000</v>
      </c>
      <c r="L68" s="296">
        <f t="shared" si="9"/>
        <v>81605060</v>
      </c>
      <c r="M68" s="296">
        <f t="shared" si="9"/>
        <v>47874000</v>
      </c>
      <c r="N68" s="297">
        <f t="shared" si="9"/>
        <v>43073400</v>
      </c>
      <c r="O68" s="62"/>
    </row>
    <row r="69" spans="13:15" ht="12.75">
      <c r="M69" s="62"/>
      <c r="N69" s="62"/>
      <c r="O69" s="62">
        <f>I69+L69+M69+N69</f>
        <v>0</v>
      </c>
    </row>
    <row r="70" spans="13:15" ht="12.75">
      <c r="M70" s="62"/>
      <c r="N70" s="62"/>
      <c r="O70" s="62">
        <f>I70+L70+M70+N70</f>
        <v>0</v>
      </c>
    </row>
    <row r="71" spans="1:15" ht="47.25" customHeight="1">
      <c r="A71" s="762" t="s">
        <v>460</v>
      </c>
      <c r="B71" s="762"/>
      <c r="C71" s="762"/>
      <c r="D71" s="762"/>
      <c r="E71" s="762"/>
      <c r="F71" s="762"/>
      <c r="G71" s="762"/>
      <c r="H71" s="762"/>
      <c r="I71" s="762"/>
      <c r="J71" s="762"/>
      <c r="K71" s="762"/>
      <c r="L71" s="762"/>
      <c r="M71" s="762"/>
      <c r="N71" s="762"/>
      <c r="O71" s="62"/>
    </row>
    <row r="72" spans="13:15" ht="12.75">
      <c r="M72" s="62"/>
      <c r="N72" s="62"/>
      <c r="O72" s="62"/>
    </row>
    <row r="73" spans="13:15" ht="12.75">
      <c r="M73" s="62"/>
      <c r="N73" s="62"/>
      <c r="O73" s="62"/>
    </row>
    <row r="74" spans="13:15" ht="12.75">
      <c r="M74" s="62"/>
      <c r="N74" s="62"/>
      <c r="O74" s="62"/>
    </row>
    <row r="75" spans="13:15" ht="12.75">
      <c r="M75" s="62"/>
      <c r="N75" s="62"/>
      <c r="O75" s="62"/>
    </row>
    <row r="76" spans="13:15" ht="12.75">
      <c r="M76" s="62"/>
      <c r="N76" s="62"/>
      <c r="O76" s="62"/>
    </row>
    <row r="77" spans="13:15" ht="12.75">
      <c r="M77" s="62"/>
      <c r="N77" s="62"/>
      <c r="O77" s="62"/>
    </row>
    <row r="78" spans="13:15" ht="12.75">
      <c r="M78" s="62"/>
      <c r="N78" s="62"/>
      <c r="O78" s="62"/>
    </row>
    <row r="79" spans="6:15" ht="12.75">
      <c r="F79" s="62">
        <f>SUM(F32:F60)</f>
        <v>204795300</v>
      </c>
      <c r="M79" s="62"/>
      <c r="N79" s="62"/>
      <c r="O79" s="62">
        <f aca="true" t="shared" si="10" ref="O79:O142">I79+L79+M79+N79</f>
        <v>0</v>
      </c>
    </row>
    <row r="80" spans="13:15" ht="12.75">
      <c r="M80" s="62"/>
      <c r="N80" s="62"/>
      <c r="O80" s="62">
        <f t="shared" si="10"/>
        <v>0</v>
      </c>
    </row>
    <row r="81" spans="3:15" ht="12.75">
      <c r="C81" s="1">
        <v>85111</v>
      </c>
      <c r="G81" s="62">
        <f aca="true" t="shared" si="11" ref="G81:L81">G32+G34+G36+G38+G40+G42+G44+G46</f>
        <v>31737900</v>
      </c>
      <c r="H81" s="62">
        <f t="shared" si="11"/>
        <v>39.383252696144424</v>
      </c>
      <c r="I81" s="62">
        <f t="shared" si="11"/>
        <v>40763000</v>
      </c>
      <c r="J81" s="62">
        <f t="shared" si="11"/>
        <v>33263000</v>
      </c>
      <c r="K81" s="62">
        <f t="shared" si="11"/>
        <v>7500000</v>
      </c>
      <c r="L81" s="62">
        <f t="shared" si="11"/>
        <v>33762000</v>
      </c>
      <c r="M81" s="62"/>
      <c r="N81" s="62"/>
      <c r="O81" s="62">
        <f t="shared" si="10"/>
        <v>74525000</v>
      </c>
    </row>
    <row r="82" spans="3:15" ht="12.75">
      <c r="C82" s="1">
        <v>85120</v>
      </c>
      <c r="G82" s="62">
        <f aca="true" t="shared" si="12" ref="G82:L82">G48+G50</f>
        <v>0</v>
      </c>
      <c r="H82" s="62">
        <f t="shared" si="12"/>
        <v>0</v>
      </c>
      <c r="I82" s="62">
        <f t="shared" si="12"/>
        <v>370000</v>
      </c>
      <c r="J82" s="62">
        <f t="shared" si="12"/>
        <v>370000</v>
      </c>
      <c r="K82" s="62">
        <f t="shared" si="12"/>
        <v>0</v>
      </c>
      <c r="L82" s="62">
        <f t="shared" si="12"/>
        <v>1420000</v>
      </c>
      <c r="M82" s="62"/>
      <c r="N82" s="62"/>
      <c r="O82" s="62">
        <f t="shared" si="10"/>
        <v>1790000</v>
      </c>
    </row>
    <row r="83" spans="3:15" ht="12.75">
      <c r="C83" s="1">
        <v>85121</v>
      </c>
      <c r="G83" s="62">
        <f aca="true" t="shared" si="13" ref="G83:L83">G52+G54</f>
        <v>0</v>
      </c>
      <c r="H83" s="62">
        <f t="shared" si="13"/>
        <v>0</v>
      </c>
      <c r="I83" s="62">
        <f t="shared" si="13"/>
        <v>1200000</v>
      </c>
      <c r="J83" s="62">
        <f t="shared" si="13"/>
        <v>1200000</v>
      </c>
      <c r="K83" s="62">
        <f t="shared" si="13"/>
        <v>0</v>
      </c>
      <c r="L83" s="62">
        <f t="shared" si="13"/>
        <v>1667000</v>
      </c>
      <c r="M83" s="62"/>
      <c r="N83" s="62"/>
      <c r="O83" s="62">
        <f t="shared" si="10"/>
        <v>2867000</v>
      </c>
    </row>
    <row r="84" spans="3:15" ht="12.75">
      <c r="C84" s="1">
        <v>85131</v>
      </c>
      <c r="G84" s="62">
        <f aca="true" t="shared" si="14" ref="G84:L84">G56</f>
        <v>0</v>
      </c>
      <c r="H84" s="62">
        <f t="shared" si="14"/>
        <v>0</v>
      </c>
      <c r="I84" s="62">
        <f t="shared" si="14"/>
        <v>300000</v>
      </c>
      <c r="J84" s="62">
        <f t="shared" si="14"/>
        <v>300000</v>
      </c>
      <c r="K84" s="62">
        <f t="shared" si="14"/>
        <v>0</v>
      </c>
      <c r="L84" s="62">
        <f t="shared" si="14"/>
        <v>140000</v>
      </c>
      <c r="M84" s="62"/>
      <c r="N84" s="62"/>
      <c r="O84" s="62">
        <f t="shared" si="10"/>
        <v>440000</v>
      </c>
    </row>
    <row r="85" spans="3:15" ht="12.75">
      <c r="C85" s="1">
        <v>85141</v>
      </c>
      <c r="G85" s="62">
        <f aca="true" t="shared" si="15" ref="G85:L85">G58</f>
        <v>0</v>
      </c>
      <c r="H85" s="62">
        <f t="shared" si="15"/>
        <v>0</v>
      </c>
      <c r="I85" s="62">
        <f t="shared" si="15"/>
        <v>602000</v>
      </c>
      <c r="J85" s="62">
        <f t="shared" si="15"/>
        <v>602000</v>
      </c>
      <c r="K85" s="62">
        <f t="shared" si="15"/>
        <v>0</v>
      </c>
      <c r="L85" s="62">
        <f t="shared" si="15"/>
        <v>1716000</v>
      </c>
      <c r="M85" s="62"/>
      <c r="N85" s="62"/>
      <c r="O85" s="62">
        <f t="shared" si="10"/>
        <v>2318000</v>
      </c>
    </row>
    <row r="86" spans="3:15" ht="12.75">
      <c r="C86" s="1">
        <v>85148</v>
      </c>
      <c r="G86" s="62">
        <f aca="true" t="shared" si="16" ref="G86:L86">G60</f>
        <v>0</v>
      </c>
      <c r="H86" s="62">
        <f t="shared" si="16"/>
        <v>0</v>
      </c>
      <c r="I86" s="62">
        <f t="shared" si="16"/>
        <v>20000</v>
      </c>
      <c r="J86" s="62">
        <f t="shared" si="16"/>
        <v>20000</v>
      </c>
      <c r="K86" s="62">
        <f t="shared" si="16"/>
        <v>0</v>
      </c>
      <c r="L86" s="62">
        <f t="shared" si="16"/>
        <v>150000</v>
      </c>
      <c r="M86" s="62"/>
      <c r="N86" s="62"/>
      <c r="O86" s="62">
        <f t="shared" si="10"/>
        <v>170000</v>
      </c>
    </row>
    <row r="87" spans="3:15" s="42" customFormat="1" ht="12.75">
      <c r="C87" s="42">
        <v>851</v>
      </c>
      <c r="G87" s="285">
        <f aca="true" t="shared" si="17" ref="G87:L87">SUM(G81:G86)</f>
        <v>31737900</v>
      </c>
      <c r="H87" s="285">
        <f t="shared" si="17"/>
        <v>39.383252696144424</v>
      </c>
      <c r="I87" s="285">
        <f t="shared" si="17"/>
        <v>43255000</v>
      </c>
      <c r="J87" s="285">
        <f t="shared" si="17"/>
        <v>35755000</v>
      </c>
      <c r="K87" s="285">
        <f t="shared" si="17"/>
        <v>7500000</v>
      </c>
      <c r="L87" s="285">
        <f t="shared" si="17"/>
        <v>38855000</v>
      </c>
      <c r="M87" s="285"/>
      <c r="N87" s="285"/>
      <c r="O87" s="62">
        <f t="shared" si="10"/>
        <v>82110000</v>
      </c>
    </row>
    <row r="88" spans="3:15" s="42" customFormat="1" ht="12.75">
      <c r="C88" s="298" t="s">
        <v>461</v>
      </c>
      <c r="G88" s="285">
        <f aca="true" t="shared" si="18" ref="G88:L88">G16+G32+G34+G36+G38+G40+G42+G44+G46+G48+G50+G52+G54+G56+G58+G60</f>
        <v>56460580</v>
      </c>
      <c r="H88" s="285">
        <f t="shared" si="18"/>
        <v>102.72562517450991</v>
      </c>
      <c r="I88" s="285">
        <f t="shared" si="18"/>
        <v>51642570</v>
      </c>
      <c r="J88" s="285">
        <f t="shared" si="18"/>
        <v>44142570</v>
      </c>
      <c r="K88" s="285">
        <f t="shared" si="18"/>
        <v>7500000</v>
      </c>
      <c r="L88" s="285">
        <f t="shared" si="18"/>
        <v>41612560</v>
      </c>
      <c r="M88" s="285"/>
      <c r="N88" s="285"/>
      <c r="O88" s="62">
        <f t="shared" si="10"/>
        <v>93255130</v>
      </c>
    </row>
    <row r="89" spans="13:15" ht="12.75">
      <c r="M89" s="62"/>
      <c r="N89" s="62"/>
      <c r="O89" s="62">
        <f t="shared" si="10"/>
        <v>0</v>
      </c>
    </row>
    <row r="90" spans="13:15" ht="12.75">
      <c r="M90" s="62"/>
      <c r="N90" s="62"/>
      <c r="O90" s="62">
        <f t="shared" si="10"/>
        <v>0</v>
      </c>
    </row>
    <row r="91" spans="13:15" ht="12.75">
      <c r="M91" s="62"/>
      <c r="N91" s="62"/>
      <c r="O91" s="62">
        <f t="shared" si="10"/>
        <v>0</v>
      </c>
    </row>
    <row r="92" spans="13:15" ht="12.75">
      <c r="M92" s="62"/>
      <c r="N92" s="62"/>
      <c r="O92" s="62">
        <f t="shared" si="10"/>
        <v>0</v>
      </c>
    </row>
    <row r="93" spans="13:15" ht="12.75">
      <c r="M93" s="62"/>
      <c r="N93" s="62"/>
      <c r="O93" s="62">
        <f t="shared" si="10"/>
        <v>0</v>
      </c>
    </row>
    <row r="94" spans="13:15" ht="12.75">
      <c r="M94" s="62"/>
      <c r="N94" s="62"/>
      <c r="O94" s="62">
        <f t="shared" si="10"/>
        <v>0</v>
      </c>
    </row>
    <row r="95" spans="13:15" ht="12.75">
      <c r="M95" s="62"/>
      <c r="N95" s="62"/>
      <c r="O95" s="62">
        <f t="shared" si="10"/>
        <v>0</v>
      </c>
    </row>
    <row r="96" spans="13:15" ht="12.75">
      <c r="M96" s="62"/>
      <c r="N96" s="62"/>
      <c r="O96" s="62">
        <f t="shared" si="10"/>
        <v>0</v>
      </c>
    </row>
    <row r="97" spans="13:15" ht="12.75">
      <c r="M97" s="62"/>
      <c r="N97" s="62"/>
      <c r="O97" s="62">
        <f t="shared" si="10"/>
        <v>0</v>
      </c>
    </row>
    <row r="98" spans="13:15" ht="12.75">
      <c r="M98" s="62"/>
      <c r="N98" s="62"/>
      <c r="O98" s="62">
        <f t="shared" si="10"/>
        <v>0</v>
      </c>
    </row>
    <row r="99" spans="13:15" ht="12.75">
      <c r="M99" s="62"/>
      <c r="N99" s="62"/>
      <c r="O99" s="62">
        <f t="shared" si="10"/>
        <v>0</v>
      </c>
    </row>
    <row r="100" spans="13:15" ht="12.75">
      <c r="M100" s="62"/>
      <c r="N100" s="62"/>
      <c r="O100" s="62">
        <f t="shared" si="10"/>
        <v>0</v>
      </c>
    </row>
    <row r="101" spans="13:15" ht="12.75">
      <c r="M101" s="62"/>
      <c r="N101" s="62"/>
      <c r="O101" s="62">
        <f t="shared" si="10"/>
        <v>0</v>
      </c>
    </row>
    <row r="102" spans="13:15" ht="12.75">
      <c r="M102" s="62"/>
      <c r="N102" s="62"/>
      <c r="O102" s="62">
        <f t="shared" si="10"/>
        <v>0</v>
      </c>
    </row>
    <row r="103" spans="13:15" ht="12.75">
      <c r="M103" s="62"/>
      <c r="N103" s="62"/>
      <c r="O103" s="62">
        <f t="shared" si="10"/>
        <v>0</v>
      </c>
    </row>
    <row r="104" spans="13:15" ht="12.75">
      <c r="M104" s="62"/>
      <c r="N104" s="62"/>
      <c r="O104" s="62">
        <f t="shared" si="10"/>
        <v>0</v>
      </c>
    </row>
    <row r="105" spans="13:15" ht="12.75">
      <c r="M105" s="62"/>
      <c r="N105" s="62"/>
      <c r="O105" s="62">
        <f t="shared" si="10"/>
        <v>0</v>
      </c>
    </row>
    <row r="106" spans="13:15" ht="12.75">
      <c r="M106" s="62"/>
      <c r="N106" s="62"/>
      <c r="O106" s="62">
        <f t="shared" si="10"/>
        <v>0</v>
      </c>
    </row>
    <row r="107" spans="13:15" ht="12.75">
      <c r="M107" s="62"/>
      <c r="N107" s="62"/>
      <c r="O107" s="62">
        <f t="shared" si="10"/>
        <v>0</v>
      </c>
    </row>
    <row r="108" spans="13:15" ht="12.75">
      <c r="M108" s="62"/>
      <c r="N108" s="62"/>
      <c r="O108" s="62">
        <f t="shared" si="10"/>
        <v>0</v>
      </c>
    </row>
    <row r="109" spans="13:15" ht="12.75">
      <c r="M109" s="62"/>
      <c r="N109" s="62"/>
      <c r="O109" s="62">
        <f t="shared" si="10"/>
        <v>0</v>
      </c>
    </row>
    <row r="110" spans="13:15" ht="12.75">
      <c r="M110" s="62"/>
      <c r="N110" s="62"/>
      <c r="O110" s="62">
        <f t="shared" si="10"/>
        <v>0</v>
      </c>
    </row>
    <row r="111" spans="13:15" ht="12.75">
      <c r="M111" s="62"/>
      <c r="N111" s="62"/>
      <c r="O111" s="62">
        <f t="shared" si="10"/>
        <v>0</v>
      </c>
    </row>
    <row r="112" spans="13:15" ht="12.75">
      <c r="M112" s="62"/>
      <c r="N112" s="62"/>
      <c r="O112" s="62">
        <f t="shared" si="10"/>
        <v>0</v>
      </c>
    </row>
    <row r="113" spans="13:15" ht="12.75">
      <c r="M113" s="62"/>
      <c r="N113" s="62"/>
      <c r="O113" s="62">
        <f t="shared" si="10"/>
        <v>0</v>
      </c>
    </row>
    <row r="114" spans="13:15" ht="12.75">
      <c r="M114" s="62"/>
      <c r="N114" s="62"/>
      <c r="O114" s="62">
        <f t="shared" si="10"/>
        <v>0</v>
      </c>
    </row>
    <row r="115" spans="13:15" ht="12.75">
      <c r="M115" s="62"/>
      <c r="N115" s="62"/>
      <c r="O115" s="62">
        <f t="shared" si="10"/>
        <v>0</v>
      </c>
    </row>
    <row r="116" spans="13:15" ht="12.75">
      <c r="M116" s="62"/>
      <c r="N116" s="62"/>
      <c r="O116" s="62">
        <f t="shared" si="10"/>
        <v>0</v>
      </c>
    </row>
    <row r="117" spans="13:15" ht="12.75">
      <c r="M117" s="62"/>
      <c r="N117" s="62"/>
      <c r="O117" s="62">
        <f t="shared" si="10"/>
        <v>0</v>
      </c>
    </row>
    <row r="118" spans="13:15" ht="12.75">
      <c r="M118" s="62"/>
      <c r="N118" s="62"/>
      <c r="O118" s="62">
        <f t="shared" si="10"/>
        <v>0</v>
      </c>
    </row>
    <row r="119" spans="13:15" ht="12.75">
      <c r="M119" s="62"/>
      <c r="N119" s="62"/>
      <c r="O119" s="62">
        <f t="shared" si="10"/>
        <v>0</v>
      </c>
    </row>
    <row r="120" spans="13:15" ht="12.75">
      <c r="M120" s="62"/>
      <c r="N120" s="62"/>
      <c r="O120" s="62">
        <f t="shared" si="10"/>
        <v>0</v>
      </c>
    </row>
    <row r="121" spans="13:15" ht="12.75">
      <c r="M121" s="62"/>
      <c r="N121" s="62"/>
      <c r="O121" s="62">
        <f t="shared" si="10"/>
        <v>0</v>
      </c>
    </row>
    <row r="122" spans="13:15" ht="12.75">
      <c r="M122" s="62"/>
      <c r="N122" s="62"/>
      <c r="O122" s="62">
        <f t="shared" si="10"/>
        <v>0</v>
      </c>
    </row>
    <row r="123" spans="13:15" ht="12.75">
      <c r="M123" s="62"/>
      <c r="N123" s="62"/>
      <c r="O123" s="62">
        <f t="shared" si="10"/>
        <v>0</v>
      </c>
    </row>
    <row r="124" spans="13:15" ht="12.75">
      <c r="M124" s="62"/>
      <c r="N124" s="62"/>
      <c r="O124" s="62">
        <f t="shared" si="10"/>
        <v>0</v>
      </c>
    </row>
    <row r="125" spans="13:15" ht="12.75">
      <c r="M125" s="62"/>
      <c r="N125" s="62"/>
      <c r="O125" s="62">
        <f t="shared" si="10"/>
        <v>0</v>
      </c>
    </row>
    <row r="126" spans="13:15" ht="12.75">
      <c r="M126" s="62"/>
      <c r="N126" s="62"/>
      <c r="O126" s="62">
        <f t="shared" si="10"/>
        <v>0</v>
      </c>
    </row>
    <row r="127" spans="13:15" ht="12.75">
      <c r="M127" s="62"/>
      <c r="N127" s="62"/>
      <c r="O127" s="62">
        <f t="shared" si="10"/>
        <v>0</v>
      </c>
    </row>
    <row r="128" spans="13:15" ht="12.75">
      <c r="M128" s="62"/>
      <c r="N128" s="62"/>
      <c r="O128" s="62">
        <f t="shared" si="10"/>
        <v>0</v>
      </c>
    </row>
    <row r="129" spans="13:15" ht="12.75">
      <c r="M129" s="62"/>
      <c r="N129" s="62"/>
      <c r="O129" s="62">
        <f t="shared" si="10"/>
        <v>0</v>
      </c>
    </row>
    <row r="130" spans="13:15" ht="12.75">
      <c r="M130" s="62"/>
      <c r="N130" s="62"/>
      <c r="O130" s="62">
        <f t="shared" si="10"/>
        <v>0</v>
      </c>
    </row>
    <row r="131" spans="13:15" ht="12.75">
      <c r="M131" s="62"/>
      <c r="N131" s="62"/>
      <c r="O131" s="62">
        <f t="shared" si="10"/>
        <v>0</v>
      </c>
    </row>
    <row r="132" spans="13:15" ht="12.75">
      <c r="M132" s="62"/>
      <c r="N132" s="62"/>
      <c r="O132" s="62">
        <f t="shared" si="10"/>
        <v>0</v>
      </c>
    </row>
    <row r="133" ht="12.75">
      <c r="O133" s="62">
        <f t="shared" si="10"/>
        <v>0</v>
      </c>
    </row>
    <row r="134" ht="12.75">
      <c r="O134" s="62">
        <f t="shared" si="10"/>
        <v>0</v>
      </c>
    </row>
    <row r="135" ht="12.75">
      <c r="O135" s="62">
        <f t="shared" si="10"/>
        <v>0</v>
      </c>
    </row>
    <row r="136" ht="12.75">
      <c r="O136" s="62">
        <f t="shared" si="10"/>
        <v>0</v>
      </c>
    </row>
    <row r="137" ht="12.75">
      <c r="O137" s="62">
        <f t="shared" si="10"/>
        <v>0</v>
      </c>
    </row>
    <row r="138" ht="12.75">
      <c r="O138" s="62">
        <f t="shared" si="10"/>
        <v>0</v>
      </c>
    </row>
    <row r="139" ht="12.75">
      <c r="O139" s="62">
        <f t="shared" si="10"/>
        <v>0</v>
      </c>
    </row>
    <row r="140" ht="12.75">
      <c r="O140" s="62">
        <f t="shared" si="10"/>
        <v>0</v>
      </c>
    </row>
    <row r="141" ht="12.75">
      <c r="O141" s="62">
        <f t="shared" si="10"/>
        <v>0</v>
      </c>
    </row>
    <row r="142" ht="12.75">
      <c r="O142" s="62">
        <f t="shared" si="10"/>
        <v>0</v>
      </c>
    </row>
    <row r="143" ht="12.75">
      <c r="O143" s="62">
        <f aca="true" t="shared" si="19" ref="O143:O206">I143+L143+M143+N143</f>
        <v>0</v>
      </c>
    </row>
    <row r="144" ht="12.75">
      <c r="O144" s="62">
        <f t="shared" si="19"/>
        <v>0</v>
      </c>
    </row>
    <row r="145" ht="12.75">
      <c r="O145" s="62">
        <f t="shared" si="19"/>
        <v>0</v>
      </c>
    </row>
    <row r="146" ht="12.75">
      <c r="O146" s="62">
        <f t="shared" si="19"/>
        <v>0</v>
      </c>
    </row>
    <row r="147" ht="12.75">
      <c r="O147" s="62">
        <f t="shared" si="19"/>
        <v>0</v>
      </c>
    </row>
    <row r="148" ht="12.75">
      <c r="O148" s="62">
        <f t="shared" si="19"/>
        <v>0</v>
      </c>
    </row>
    <row r="149" ht="12.75">
      <c r="O149" s="62">
        <f t="shared" si="19"/>
        <v>0</v>
      </c>
    </row>
    <row r="150" ht="12.75">
      <c r="O150" s="62">
        <f t="shared" si="19"/>
        <v>0</v>
      </c>
    </row>
    <row r="151" ht="12.75">
      <c r="O151" s="62">
        <f t="shared" si="19"/>
        <v>0</v>
      </c>
    </row>
    <row r="152" ht="12.75">
      <c r="O152" s="62">
        <f t="shared" si="19"/>
        <v>0</v>
      </c>
    </row>
    <row r="153" ht="12.75">
      <c r="O153" s="62">
        <f t="shared" si="19"/>
        <v>0</v>
      </c>
    </row>
    <row r="154" ht="12.75">
      <c r="O154" s="62">
        <f t="shared" si="19"/>
        <v>0</v>
      </c>
    </row>
    <row r="155" ht="12.75">
      <c r="O155" s="62">
        <f t="shared" si="19"/>
        <v>0</v>
      </c>
    </row>
    <row r="156" ht="12.75">
      <c r="O156" s="62">
        <f t="shared" si="19"/>
        <v>0</v>
      </c>
    </row>
    <row r="157" ht="12.75">
      <c r="O157" s="62">
        <f t="shared" si="19"/>
        <v>0</v>
      </c>
    </row>
    <row r="158" ht="12.75">
      <c r="O158" s="62">
        <f t="shared" si="19"/>
        <v>0</v>
      </c>
    </row>
    <row r="159" ht="12.75">
      <c r="O159" s="62">
        <f t="shared" si="19"/>
        <v>0</v>
      </c>
    </row>
    <row r="160" ht="12.75">
      <c r="O160" s="62">
        <f t="shared" si="19"/>
        <v>0</v>
      </c>
    </row>
    <row r="161" ht="12.75">
      <c r="O161" s="62">
        <f t="shared" si="19"/>
        <v>0</v>
      </c>
    </row>
    <row r="162" ht="12.75">
      <c r="O162" s="62">
        <f t="shared" si="19"/>
        <v>0</v>
      </c>
    </row>
    <row r="163" ht="12.75">
      <c r="O163" s="62">
        <f t="shared" si="19"/>
        <v>0</v>
      </c>
    </row>
    <row r="164" ht="12.75">
      <c r="O164" s="62">
        <f t="shared" si="19"/>
        <v>0</v>
      </c>
    </row>
    <row r="165" ht="12.75">
      <c r="O165" s="62">
        <f t="shared" si="19"/>
        <v>0</v>
      </c>
    </row>
    <row r="166" ht="12.75">
      <c r="O166" s="62">
        <f t="shared" si="19"/>
        <v>0</v>
      </c>
    </row>
    <row r="167" ht="12.75">
      <c r="O167" s="62">
        <f t="shared" si="19"/>
        <v>0</v>
      </c>
    </row>
    <row r="168" ht="12.75">
      <c r="O168" s="62">
        <f t="shared" si="19"/>
        <v>0</v>
      </c>
    </row>
    <row r="169" ht="12.75">
      <c r="O169" s="62">
        <f t="shared" si="19"/>
        <v>0</v>
      </c>
    </row>
    <row r="170" ht="12.75">
      <c r="O170" s="62">
        <f t="shared" si="19"/>
        <v>0</v>
      </c>
    </row>
    <row r="171" ht="12.75">
      <c r="O171" s="62">
        <f t="shared" si="19"/>
        <v>0</v>
      </c>
    </row>
    <row r="172" ht="12.75">
      <c r="O172" s="62">
        <f t="shared" si="19"/>
        <v>0</v>
      </c>
    </row>
    <row r="173" ht="12.75">
      <c r="O173" s="62">
        <f t="shared" si="19"/>
        <v>0</v>
      </c>
    </row>
    <row r="174" ht="12.75">
      <c r="O174" s="62">
        <f t="shared" si="19"/>
        <v>0</v>
      </c>
    </row>
    <row r="175" ht="12.75">
      <c r="O175" s="62">
        <f t="shared" si="19"/>
        <v>0</v>
      </c>
    </row>
    <row r="176" ht="12.75">
      <c r="O176" s="62">
        <f t="shared" si="19"/>
        <v>0</v>
      </c>
    </row>
    <row r="177" ht="12.75">
      <c r="O177" s="62">
        <f t="shared" si="19"/>
        <v>0</v>
      </c>
    </row>
    <row r="178" ht="12.75">
      <c r="O178" s="62">
        <f t="shared" si="19"/>
        <v>0</v>
      </c>
    </row>
    <row r="179" ht="12.75">
      <c r="O179" s="62">
        <f t="shared" si="19"/>
        <v>0</v>
      </c>
    </row>
    <row r="180" ht="12.75">
      <c r="O180" s="62">
        <f t="shared" si="19"/>
        <v>0</v>
      </c>
    </row>
    <row r="181" ht="12.75">
      <c r="O181" s="62">
        <f t="shared" si="19"/>
        <v>0</v>
      </c>
    </row>
    <row r="182" ht="12.75">
      <c r="O182" s="62">
        <f t="shared" si="19"/>
        <v>0</v>
      </c>
    </row>
    <row r="183" ht="12.75">
      <c r="O183" s="62">
        <f t="shared" si="19"/>
        <v>0</v>
      </c>
    </row>
    <row r="184" ht="12.75">
      <c r="O184" s="62">
        <f t="shared" si="19"/>
        <v>0</v>
      </c>
    </row>
    <row r="185" ht="12.75">
      <c r="O185" s="62">
        <f t="shared" si="19"/>
        <v>0</v>
      </c>
    </row>
    <row r="186" ht="12.75">
      <c r="O186" s="62">
        <f t="shared" si="19"/>
        <v>0</v>
      </c>
    </row>
    <row r="187" ht="12.75">
      <c r="O187" s="62">
        <f t="shared" si="19"/>
        <v>0</v>
      </c>
    </row>
    <row r="188" ht="12.75">
      <c r="O188" s="62">
        <f t="shared" si="19"/>
        <v>0</v>
      </c>
    </row>
    <row r="189" ht="12.75">
      <c r="O189" s="62">
        <f t="shared" si="19"/>
        <v>0</v>
      </c>
    </row>
    <row r="190" ht="12.75">
      <c r="O190" s="62">
        <f t="shared" si="19"/>
        <v>0</v>
      </c>
    </row>
    <row r="191" ht="12.75">
      <c r="O191" s="62">
        <f t="shared" si="19"/>
        <v>0</v>
      </c>
    </row>
    <row r="192" ht="12.75">
      <c r="O192" s="62">
        <f t="shared" si="19"/>
        <v>0</v>
      </c>
    </row>
    <row r="193" ht="12.75">
      <c r="O193" s="62">
        <f t="shared" si="19"/>
        <v>0</v>
      </c>
    </row>
    <row r="194" ht="12.75">
      <c r="O194" s="62">
        <f t="shared" si="19"/>
        <v>0</v>
      </c>
    </row>
    <row r="195" ht="12.75">
      <c r="O195" s="62">
        <f t="shared" si="19"/>
        <v>0</v>
      </c>
    </row>
    <row r="196" ht="12.75">
      <c r="O196" s="62">
        <f t="shared" si="19"/>
        <v>0</v>
      </c>
    </row>
    <row r="197" ht="12.75">
      <c r="O197" s="62">
        <f t="shared" si="19"/>
        <v>0</v>
      </c>
    </row>
    <row r="198" ht="12.75">
      <c r="O198" s="62">
        <f t="shared" si="19"/>
        <v>0</v>
      </c>
    </row>
    <row r="199" ht="12.75">
      <c r="O199" s="62">
        <f t="shared" si="19"/>
        <v>0</v>
      </c>
    </row>
    <row r="200" ht="12.75">
      <c r="O200" s="62">
        <f t="shared" si="19"/>
        <v>0</v>
      </c>
    </row>
    <row r="201" ht="12.75">
      <c r="O201" s="62">
        <f t="shared" si="19"/>
        <v>0</v>
      </c>
    </row>
    <row r="202" ht="12.75">
      <c r="O202" s="62">
        <f t="shared" si="19"/>
        <v>0</v>
      </c>
    </row>
    <row r="203" ht="12.75">
      <c r="O203" s="62">
        <f t="shared" si="19"/>
        <v>0</v>
      </c>
    </row>
    <row r="204" ht="12.75">
      <c r="O204" s="62">
        <f t="shared" si="19"/>
        <v>0</v>
      </c>
    </row>
    <row r="205" ht="12.75">
      <c r="O205" s="62">
        <f t="shared" si="19"/>
        <v>0</v>
      </c>
    </row>
    <row r="206" ht="12.75">
      <c r="O206" s="62">
        <f t="shared" si="19"/>
        <v>0</v>
      </c>
    </row>
    <row r="207" ht="12.75">
      <c r="O207" s="62">
        <f aca="true" t="shared" si="20" ref="O207:O270">I207+L207+M207+N207</f>
        <v>0</v>
      </c>
    </row>
    <row r="208" ht="12.75">
      <c r="O208" s="62">
        <f t="shared" si="20"/>
        <v>0</v>
      </c>
    </row>
    <row r="209" ht="12.75">
      <c r="O209" s="62">
        <f t="shared" si="20"/>
        <v>0</v>
      </c>
    </row>
    <row r="210" ht="12.75">
      <c r="O210" s="62">
        <f t="shared" si="20"/>
        <v>0</v>
      </c>
    </row>
    <row r="211" ht="12.75">
      <c r="O211" s="62">
        <f t="shared" si="20"/>
        <v>0</v>
      </c>
    </row>
    <row r="212" ht="12.75">
      <c r="O212" s="62">
        <f t="shared" si="20"/>
        <v>0</v>
      </c>
    </row>
    <row r="213" ht="12.75">
      <c r="O213" s="62">
        <f t="shared" si="20"/>
        <v>0</v>
      </c>
    </row>
    <row r="214" ht="12.75">
      <c r="O214" s="62">
        <f t="shared" si="20"/>
        <v>0</v>
      </c>
    </row>
    <row r="215" ht="12.75">
      <c r="O215" s="62">
        <f t="shared" si="20"/>
        <v>0</v>
      </c>
    </row>
    <row r="216" ht="12.75">
      <c r="O216" s="62">
        <f t="shared" si="20"/>
        <v>0</v>
      </c>
    </row>
    <row r="217" ht="12.75">
      <c r="O217" s="62">
        <f t="shared" si="20"/>
        <v>0</v>
      </c>
    </row>
    <row r="218" ht="12.75">
      <c r="O218" s="62">
        <f t="shared" si="20"/>
        <v>0</v>
      </c>
    </row>
    <row r="219" ht="12.75">
      <c r="O219" s="62">
        <f t="shared" si="20"/>
        <v>0</v>
      </c>
    </row>
    <row r="220" ht="12.75">
      <c r="O220" s="62">
        <f t="shared" si="20"/>
        <v>0</v>
      </c>
    </row>
    <row r="221" ht="12.75">
      <c r="O221" s="62">
        <f t="shared" si="20"/>
        <v>0</v>
      </c>
    </row>
    <row r="222" ht="12.75">
      <c r="O222" s="62">
        <f t="shared" si="20"/>
        <v>0</v>
      </c>
    </row>
    <row r="223" ht="12.75">
      <c r="O223" s="62">
        <f t="shared" si="20"/>
        <v>0</v>
      </c>
    </row>
    <row r="224" ht="12.75">
      <c r="O224" s="62">
        <f t="shared" si="20"/>
        <v>0</v>
      </c>
    </row>
    <row r="225" ht="12.75">
      <c r="O225" s="62">
        <f t="shared" si="20"/>
        <v>0</v>
      </c>
    </row>
    <row r="226" ht="12.75">
      <c r="O226" s="62">
        <f t="shared" si="20"/>
        <v>0</v>
      </c>
    </row>
    <row r="227" ht="12.75">
      <c r="O227" s="62">
        <f t="shared" si="20"/>
        <v>0</v>
      </c>
    </row>
    <row r="228" ht="12.75">
      <c r="O228" s="62">
        <f t="shared" si="20"/>
        <v>0</v>
      </c>
    </row>
    <row r="229" ht="12.75">
      <c r="O229" s="62">
        <f t="shared" si="20"/>
        <v>0</v>
      </c>
    </row>
    <row r="230" ht="12.75">
      <c r="O230" s="62">
        <f t="shared" si="20"/>
        <v>0</v>
      </c>
    </row>
    <row r="231" ht="12.75">
      <c r="O231" s="62">
        <f t="shared" si="20"/>
        <v>0</v>
      </c>
    </row>
    <row r="232" ht="12.75">
      <c r="O232" s="62">
        <f t="shared" si="20"/>
        <v>0</v>
      </c>
    </row>
    <row r="233" ht="12.75">
      <c r="O233" s="62">
        <f t="shared" si="20"/>
        <v>0</v>
      </c>
    </row>
    <row r="234" ht="12.75">
      <c r="O234" s="62">
        <f t="shared" si="20"/>
        <v>0</v>
      </c>
    </row>
    <row r="235" ht="12.75">
      <c r="O235" s="62">
        <f t="shared" si="20"/>
        <v>0</v>
      </c>
    </row>
    <row r="236" ht="12.75">
      <c r="O236" s="62">
        <f t="shared" si="20"/>
        <v>0</v>
      </c>
    </row>
    <row r="237" ht="12.75">
      <c r="O237" s="62">
        <f t="shared" si="20"/>
        <v>0</v>
      </c>
    </row>
    <row r="238" ht="12.75">
      <c r="O238" s="62">
        <f t="shared" si="20"/>
        <v>0</v>
      </c>
    </row>
    <row r="239" ht="12.75">
      <c r="O239" s="62">
        <f t="shared" si="20"/>
        <v>0</v>
      </c>
    </row>
    <row r="240" ht="12.75">
      <c r="O240" s="62">
        <f t="shared" si="20"/>
        <v>0</v>
      </c>
    </row>
    <row r="241" ht="12.75">
      <c r="O241" s="62">
        <f t="shared" si="20"/>
        <v>0</v>
      </c>
    </row>
    <row r="242" ht="12.75">
      <c r="O242" s="62">
        <f t="shared" si="20"/>
        <v>0</v>
      </c>
    </row>
    <row r="243" ht="12.75">
      <c r="O243" s="62">
        <f t="shared" si="20"/>
        <v>0</v>
      </c>
    </row>
    <row r="244" ht="12.75">
      <c r="O244" s="62">
        <f t="shared" si="20"/>
        <v>0</v>
      </c>
    </row>
    <row r="245" ht="12.75">
      <c r="O245" s="62">
        <f t="shared" si="20"/>
        <v>0</v>
      </c>
    </row>
    <row r="246" ht="12.75">
      <c r="O246" s="62">
        <f t="shared" si="20"/>
        <v>0</v>
      </c>
    </row>
    <row r="247" ht="12.75">
      <c r="O247" s="62">
        <f t="shared" si="20"/>
        <v>0</v>
      </c>
    </row>
    <row r="248" ht="12.75">
      <c r="O248" s="62">
        <f t="shared" si="20"/>
        <v>0</v>
      </c>
    </row>
    <row r="249" ht="12.75">
      <c r="O249" s="62">
        <f t="shared" si="20"/>
        <v>0</v>
      </c>
    </row>
    <row r="250" ht="12.75">
      <c r="O250" s="62">
        <f t="shared" si="20"/>
        <v>0</v>
      </c>
    </row>
    <row r="251" ht="12.75">
      <c r="O251" s="62">
        <f t="shared" si="20"/>
        <v>0</v>
      </c>
    </row>
    <row r="252" ht="12.75">
      <c r="O252" s="62">
        <f t="shared" si="20"/>
        <v>0</v>
      </c>
    </row>
    <row r="253" ht="12.75">
      <c r="O253" s="62">
        <f t="shared" si="20"/>
        <v>0</v>
      </c>
    </row>
    <row r="254" ht="12.75">
      <c r="O254" s="62">
        <f t="shared" si="20"/>
        <v>0</v>
      </c>
    </row>
    <row r="255" ht="12.75">
      <c r="O255" s="62">
        <f t="shared" si="20"/>
        <v>0</v>
      </c>
    </row>
    <row r="256" ht="12.75">
      <c r="O256" s="62">
        <f t="shared" si="20"/>
        <v>0</v>
      </c>
    </row>
    <row r="257" ht="12.75">
      <c r="O257" s="62">
        <f t="shared" si="20"/>
        <v>0</v>
      </c>
    </row>
    <row r="258" ht="12.75">
      <c r="O258" s="62">
        <f t="shared" si="20"/>
        <v>0</v>
      </c>
    </row>
    <row r="259" ht="12.75">
      <c r="O259" s="62">
        <f t="shared" si="20"/>
        <v>0</v>
      </c>
    </row>
    <row r="260" ht="12.75">
      <c r="O260" s="62">
        <f t="shared" si="20"/>
        <v>0</v>
      </c>
    </row>
    <row r="261" ht="12.75">
      <c r="O261" s="62">
        <f t="shared" si="20"/>
        <v>0</v>
      </c>
    </row>
    <row r="262" ht="12.75">
      <c r="O262" s="62">
        <f t="shared" si="20"/>
        <v>0</v>
      </c>
    </row>
    <row r="263" ht="12.75">
      <c r="O263" s="62">
        <f t="shared" si="20"/>
        <v>0</v>
      </c>
    </row>
    <row r="264" ht="12.75">
      <c r="O264" s="62">
        <f t="shared" si="20"/>
        <v>0</v>
      </c>
    </row>
    <row r="265" ht="12.75">
      <c r="O265" s="62">
        <f t="shared" si="20"/>
        <v>0</v>
      </c>
    </row>
    <row r="266" ht="12.75">
      <c r="O266" s="62">
        <f t="shared" si="20"/>
        <v>0</v>
      </c>
    </row>
    <row r="267" ht="12.75">
      <c r="O267" s="62">
        <f t="shared" si="20"/>
        <v>0</v>
      </c>
    </row>
    <row r="268" ht="12.75">
      <c r="O268" s="62">
        <f t="shared" si="20"/>
        <v>0</v>
      </c>
    </row>
    <row r="269" ht="12.75">
      <c r="O269" s="62">
        <f t="shared" si="20"/>
        <v>0</v>
      </c>
    </row>
    <row r="270" ht="12.75">
      <c r="O270" s="62">
        <f t="shared" si="20"/>
        <v>0</v>
      </c>
    </row>
    <row r="271" ht="12.75">
      <c r="O271" s="62">
        <f aca="true" t="shared" si="21" ref="O271:O334">I271+L271+M271+N271</f>
        <v>0</v>
      </c>
    </row>
    <row r="272" ht="12.75">
      <c r="O272" s="62">
        <f t="shared" si="21"/>
        <v>0</v>
      </c>
    </row>
    <row r="273" ht="12.75">
      <c r="O273" s="62">
        <f t="shared" si="21"/>
        <v>0</v>
      </c>
    </row>
    <row r="274" ht="12.75">
      <c r="O274" s="62">
        <f t="shared" si="21"/>
        <v>0</v>
      </c>
    </row>
    <row r="275" ht="12.75">
      <c r="O275" s="62">
        <f t="shared" si="21"/>
        <v>0</v>
      </c>
    </row>
    <row r="276" ht="12.75">
      <c r="O276" s="62">
        <f t="shared" si="21"/>
        <v>0</v>
      </c>
    </row>
    <row r="277" ht="12.75">
      <c r="O277" s="62">
        <f t="shared" si="21"/>
        <v>0</v>
      </c>
    </row>
    <row r="278" ht="12.75">
      <c r="O278" s="62">
        <f t="shared" si="21"/>
        <v>0</v>
      </c>
    </row>
    <row r="279" ht="12.75">
      <c r="O279" s="62">
        <f t="shared" si="21"/>
        <v>0</v>
      </c>
    </row>
    <row r="280" ht="12.75">
      <c r="O280" s="62">
        <f t="shared" si="21"/>
        <v>0</v>
      </c>
    </row>
    <row r="281" ht="12.75">
      <c r="O281" s="62">
        <f t="shared" si="21"/>
        <v>0</v>
      </c>
    </row>
    <row r="282" ht="12.75">
      <c r="O282" s="62">
        <f t="shared" si="21"/>
        <v>0</v>
      </c>
    </row>
    <row r="283" ht="12.75">
      <c r="O283" s="62">
        <f t="shared" si="21"/>
        <v>0</v>
      </c>
    </row>
    <row r="284" ht="12.75">
      <c r="O284" s="62">
        <f t="shared" si="21"/>
        <v>0</v>
      </c>
    </row>
    <row r="285" ht="12.75">
      <c r="O285" s="62">
        <f t="shared" si="21"/>
        <v>0</v>
      </c>
    </row>
    <row r="286" ht="12.75">
      <c r="O286" s="62">
        <f t="shared" si="21"/>
        <v>0</v>
      </c>
    </row>
    <row r="287" ht="12.75">
      <c r="O287" s="62">
        <f t="shared" si="21"/>
        <v>0</v>
      </c>
    </row>
    <row r="288" ht="12.75">
      <c r="O288" s="62">
        <f t="shared" si="21"/>
        <v>0</v>
      </c>
    </row>
    <row r="289" ht="12.75">
      <c r="O289" s="62">
        <f t="shared" si="21"/>
        <v>0</v>
      </c>
    </row>
    <row r="290" ht="12.75">
      <c r="O290" s="62">
        <f t="shared" si="21"/>
        <v>0</v>
      </c>
    </row>
    <row r="291" ht="12.75">
      <c r="O291" s="62">
        <f t="shared" si="21"/>
        <v>0</v>
      </c>
    </row>
    <row r="292" ht="12.75">
      <c r="O292" s="62">
        <f t="shared" si="21"/>
        <v>0</v>
      </c>
    </row>
    <row r="293" ht="12.75">
      <c r="O293" s="62">
        <f t="shared" si="21"/>
        <v>0</v>
      </c>
    </row>
    <row r="294" ht="12.75">
      <c r="O294" s="62">
        <f t="shared" si="21"/>
        <v>0</v>
      </c>
    </row>
    <row r="295" ht="12.75">
      <c r="O295" s="62">
        <f t="shared" si="21"/>
        <v>0</v>
      </c>
    </row>
    <row r="296" ht="12.75">
      <c r="O296" s="62">
        <f t="shared" si="21"/>
        <v>0</v>
      </c>
    </row>
    <row r="297" ht="12.75">
      <c r="O297" s="62">
        <f t="shared" si="21"/>
        <v>0</v>
      </c>
    </row>
    <row r="298" ht="12.75">
      <c r="O298" s="62">
        <f t="shared" si="21"/>
        <v>0</v>
      </c>
    </row>
    <row r="299" ht="12.75">
      <c r="O299" s="62">
        <f t="shared" si="21"/>
        <v>0</v>
      </c>
    </row>
    <row r="300" ht="12.75">
      <c r="O300" s="62">
        <f t="shared" si="21"/>
        <v>0</v>
      </c>
    </row>
    <row r="301" ht="12.75">
      <c r="O301" s="62">
        <f t="shared" si="21"/>
        <v>0</v>
      </c>
    </row>
    <row r="302" ht="12.75">
      <c r="O302" s="62">
        <f t="shared" si="21"/>
        <v>0</v>
      </c>
    </row>
    <row r="303" ht="12.75">
      <c r="O303" s="62">
        <f t="shared" si="21"/>
        <v>0</v>
      </c>
    </row>
    <row r="304" ht="12.75">
      <c r="O304" s="62">
        <f t="shared" si="21"/>
        <v>0</v>
      </c>
    </row>
    <row r="305" ht="12.75">
      <c r="O305" s="62">
        <f t="shared" si="21"/>
        <v>0</v>
      </c>
    </row>
    <row r="306" ht="12.75">
      <c r="O306" s="62">
        <f t="shared" si="21"/>
        <v>0</v>
      </c>
    </row>
    <row r="307" ht="12.75">
      <c r="O307" s="62">
        <f t="shared" si="21"/>
        <v>0</v>
      </c>
    </row>
    <row r="308" ht="12.75">
      <c r="O308" s="62">
        <f t="shared" si="21"/>
        <v>0</v>
      </c>
    </row>
    <row r="309" ht="12.75">
      <c r="O309" s="62">
        <f t="shared" si="21"/>
        <v>0</v>
      </c>
    </row>
    <row r="310" ht="12.75">
      <c r="O310" s="62">
        <f t="shared" si="21"/>
        <v>0</v>
      </c>
    </row>
    <row r="311" ht="12.75">
      <c r="O311" s="62">
        <f t="shared" si="21"/>
        <v>0</v>
      </c>
    </row>
    <row r="312" ht="12.75">
      <c r="O312" s="62">
        <f t="shared" si="21"/>
        <v>0</v>
      </c>
    </row>
    <row r="313" ht="12.75">
      <c r="O313" s="62">
        <f t="shared" si="21"/>
        <v>0</v>
      </c>
    </row>
    <row r="314" ht="12.75">
      <c r="O314" s="62">
        <f t="shared" si="21"/>
        <v>0</v>
      </c>
    </row>
    <row r="315" ht="12.75">
      <c r="O315" s="62">
        <f t="shared" si="21"/>
        <v>0</v>
      </c>
    </row>
    <row r="316" ht="12.75">
      <c r="O316" s="62">
        <f t="shared" si="21"/>
        <v>0</v>
      </c>
    </row>
    <row r="317" ht="12.75">
      <c r="O317" s="62">
        <f t="shared" si="21"/>
        <v>0</v>
      </c>
    </row>
    <row r="318" ht="12.75">
      <c r="O318" s="62">
        <f t="shared" si="21"/>
        <v>0</v>
      </c>
    </row>
    <row r="319" ht="12.75">
      <c r="O319" s="62">
        <f t="shared" si="21"/>
        <v>0</v>
      </c>
    </row>
    <row r="320" ht="12.75">
      <c r="O320" s="62">
        <f t="shared" si="21"/>
        <v>0</v>
      </c>
    </row>
    <row r="321" ht="12.75">
      <c r="O321" s="62">
        <f t="shared" si="21"/>
        <v>0</v>
      </c>
    </row>
    <row r="322" ht="12.75">
      <c r="O322" s="62">
        <f t="shared" si="21"/>
        <v>0</v>
      </c>
    </row>
    <row r="323" ht="12.75">
      <c r="O323" s="62">
        <f t="shared" si="21"/>
        <v>0</v>
      </c>
    </row>
    <row r="324" ht="12.75">
      <c r="O324" s="62">
        <f t="shared" si="21"/>
        <v>0</v>
      </c>
    </row>
    <row r="325" ht="12.75">
      <c r="O325" s="62">
        <f t="shared" si="21"/>
        <v>0</v>
      </c>
    </row>
    <row r="326" ht="12.75">
      <c r="O326" s="62">
        <f t="shared" si="21"/>
        <v>0</v>
      </c>
    </row>
    <row r="327" ht="12.75">
      <c r="O327" s="62">
        <f t="shared" si="21"/>
        <v>0</v>
      </c>
    </row>
    <row r="328" ht="12.75">
      <c r="O328" s="62">
        <f t="shared" si="21"/>
        <v>0</v>
      </c>
    </row>
    <row r="329" ht="12.75">
      <c r="O329" s="62">
        <f t="shared" si="21"/>
        <v>0</v>
      </c>
    </row>
    <row r="330" ht="12.75">
      <c r="O330" s="62">
        <f t="shared" si="21"/>
        <v>0</v>
      </c>
    </row>
    <row r="331" ht="12.75">
      <c r="O331" s="62">
        <f t="shared" si="21"/>
        <v>0</v>
      </c>
    </row>
    <row r="332" ht="12.75">
      <c r="O332" s="62">
        <f t="shared" si="21"/>
        <v>0</v>
      </c>
    </row>
    <row r="333" ht="12.75">
      <c r="O333" s="62">
        <f t="shared" si="21"/>
        <v>0</v>
      </c>
    </row>
    <row r="334" ht="12.75">
      <c r="O334" s="62">
        <f t="shared" si="21"/>
        <v>0</v>
      </c>
    </row>
    <row r="335" ht="12.75">
      <c r="O335" s="62">
        <f aca="true" t="shared" si="22" ref="O335:O398">I335+L335+M335+N335</f>
        <v>0</v>
      </c>
    </row>
    <row r="336" ht="12.75">
      <c r="O336" s="62">
        <f t="shared" si="22"/>
        <v>0</v>
      </c>
    </row>
    <row r="337" ht="12.75">
      <c r="O337" s="62">
        <f t="shared" si="22"/>
        <v>0</v>
      </c>
    </row>
    <row r="338" ht="12.75">
      <c r="O338" s="62">
        <f t="shared" si="22"/>
        <v>0</v>
      </c>
    </row>
    <row r="339" ht="12.75">
      <c r="O339" s="62">
        <f t="shared" si="22"/>
        <v>0</v>
      </c>
    </row>
    <row r="340" ht="12.75">
      <c r="O340" s="62">
        <f t="shared" si="22"/>
        <v>0</v>
      </c>
    </row>
    <row r="341" ht="12.75">
      <c r="O341" s="62">
        <f t="shared" si="22"/>
        <v>0</v>
      </c>
    </row>
    <row r="342" ht="12.75">
      <c r="O342" s="62">
        <f t="shared" si="22"/>
        <v>0</v>
      </c>
    </row>
    <row r="343" ht="12.75">
      <c r="O343" s="62">
        <f t="shared" si="22"/>
        <v>0</v>
      </c>
    </row>
    <row r="344" ht="12.75">
      <c r="O344" s="62">
        <f t="shared" si="22"/>
        <v>0</v>
      </c>
    </row>
    <row r="345" ht="12.75">
      <c r="O345" s="62">
        <f t="shared" si="22"/>
        <v>0</v>
      </c>
    </row>
    <row r="346" ht="12.75">
      <c r="O346" s="62">
        <f t="shared" si="22"/>
        <v>0</v>
      </c>
    </row>
    <row r="347" ht="12.75">
      <c r="O347" s="62">
        <f t="shared" si="22"/>
        <v>0</v>
      </c>
    </row>
    <row r="348" ht="12.75">
      <c r="O348" s="62">
        <f t="shared" si="22"/>
        <v>0</v>
      </c>
    </row>
    <row r="349" ht="12.75">
      <c r="O349" s="62">
        <f t="shared" si="22"/>
        <v>0</v>
      </c>
    </row>
    <row r="350" ht="12.75">
      <c r="O350" s="62">
        <f t="shared" si="22"/>
        <v>0</v>
      </c>
    </row>
    <row r="351" ht="12.75">
      <c r="O351" s="62">
        <f t="shared" si="22"/>
        <v>0</v>
      </c>
    </row>
    <row r="352" ht="12.75">
      <c r="O352" s="62">
        <f t="shared" si="22"/>
        <v>0</v>
      </c>
    </row>
    <row r="353" ht="12.75">
      <c r="O353" s="62">
        <f t="shared" si="22"/>
        <v>0</v>
      </c>
    </row>
    <row r="354" ht="12.75">
      <c r="O354" s="62">
        <f t="shared" si="22"/>
        <v>0</v>
      </c>
    </row>
    <row r="355" ht="12.75">
      <c r="O355" s="62">
        <f t="shared" si="22"/>
        <v>0</v>
      </c>
    </row>
    <row r="356" ht="12.75">
      <c r="O356" s="62">
        <f t="shared" si="22"/>
        <v>0</v>
      </c>
    </row>
    <row r="357" ht="12.75">
      <c r="O357" s="62">
        <f t="shared" si="22"/>
        <v>0</v>
      </c>
    </row>
    <row r="358" ht="12.75">
      <c r="O358" s="62">
        <f t="shared" si="22"/>
        <v>0</v>
      </c>
    </row>
    <row r="359" ht="12.75">
      <c r="O359" s="62">
        <f t="shared" si="22"/>
        <v>0</v>
      </c>
    </row>
    <row r="360" ht="12.75">
      <c r="O360" s="62">
        <f t="shared" si="22"/>
        <v>0</v>
      </c>
    </row>
    <row r="361" ht="12.75">
      <c r="O361" s="62">
        <f t="shared" si="22"/>
        <v>0</v>
      </c>
    </row>
    <row r="362" ht="12.75">
      <c r="O362" s="62">
        <f t="shared" si="22"/>
        <v>0</v>
      </c>
    </row>
    <row r="363" ht="12.75">
      <c r="O363" s="62">
        <f t="shared" si="22"/>
        <v>0</v>
      </c>
    </row>
    <row r="364" ht="12.75">
      <c r="O364" s="62">
        <f t="shared" si="22"/>
        <v>0</v>
      </c>
    </row>
    <row r="365" ht="12.75">
      <c r="O365" s="62">
        <f t="shared" si="22"/>
        <v>0</v>
      </c>
    </row>
    <row r="366" ht="12.75">
      <c r="O366" s="62">
        <f t="shared" si="22"/>
        <v>0</v>
      </c>
    </row>
    <row r="367" ht="12.75">
      <c r="O367" s="62">
        <f t="shared" si="22"/>
        <v>0</v>
      </c>
    </row>
    <row r="368" ht="12.75">
      <c r="O368" s="62">
        <f t="shared" si="22"/>
        <v>0</v>
      </c>
    </row>
    <row r="369" ht="12.75">
      <c r="O369" s="62">
        <f t="shared" si="22"/>
        <v>0</v>
      </c>
    </row>
    <row r="370" ht="12.75">
      <c r="O370" s="62">
        <f t="shared" si="22"/>
        <v>0</v>
      </c>
    </row>
    <row r="371" ht="12.75">
      <c r="O371" s="62">
        <f t="shared" si="22"/>
        <v>0</v>
      </c>
    </row>
    <row r="372" ht="12.75">
      <c r="O372" s="62">
        <f t="shared" si="22"/>
        <v>0</v>
      </c>
    </row>
    <row r="373" ht="12.75">
      <c r="O373" s="62">
        <f t="shared" si="22"/>
        <v>0</v>
      </c>
    </row>
    <row r="374" ht="12.75">
      <c r="O374" s="62">
        <f t="shared" si="22"/>
        <v>0</v>
      </c>
    </row>
    <row r="375" ht="12.75">
      <c r="O375" s="62">
        <f t="shared" si="22"/>
        <v>0</v>
      </c>
    </row>
    <row r="376" ht="12.75">
      <c r="O376" s="62">
        <f t="shared" si="22"/>
        <v>0</v>
      </c>
    </row>
    <row r="377" ht="12.75">
      <c r="O377" s="62">
        <f t="shared" si="22"/>
        <v>0</v>
      </c>
    </row>
    <row r="378" ht="12.75">
      <c r="O378" s="62">
        <f t="shared" si="22"/>
        <v>0</v>
      </c>
    </row>
    <row r="379" ht="12.75">
      <c r="O379" s="62">
        <f t="shared" si="22"/>
        <v>0</v>
      </c>
    </row>
    <row r="380" ht="12.75">
      <c r="O380" s="62">
        <f t="shared" si="22"/>
        <v>0</v>
      </c>
    </row>
    <row r="381" ht="12.75">
      <c r="O381" s="62">
        <f t="shared" si="22"/>
        <v>0</v>
      </c>
    </row>
    <row r="382" ht="12.75">
      <c r="O382" s="62">
        <f t="shared" si="22"/>
        <v>0</v>
      </c>
    </row>
    <row r="383" ht="12.75">
      <c r="O383" s="62">
        <f t="shared" si="22"/>
        <v>0</v>
      </c>
    </row>
    <row r="384" ht="12.75">
      <c r="O384" s="62">
        <f t="shared" si="22"/>
        <v>0</v>
      </c>
    </row>
    <row r="385" ht="12.75">
      <c r="O385" s="62">
        <f t="shared" si="22"/>
        <v>0</v>
      </c>
    </row>
    <row r="386" ht="12.75">
      <c r="O386" s="62">
        <f t="shared" si="22"/>
        <v>0</v>
      </c>
    </row>
    <row r="387" ht="12.75">
      <c r="O387" s="62">
        <f t="shared" si="22"/>
        <v>0</v>
      </c>
    </row>
    <row r="388" ht="12.75">
      <c r="O388" s="62">
        <f t="shared" si="22"/>
        <v>0</v>
      </c>
    </row>
    <row r="389" ht="12.75">
      <c r="O389" s="62">
        <f t="shared" si="22"/>
        <v>0</v>
      </c>
    </row>
    <row r="390" ht="12.75">
      <c r="O390" s="62">
        <f t="shared" si="22"/>
        <v>0</v>
      </c>
    </row>
    <row r="391" ht="12.75">
      <c r="O391" s="62">
        <f t="shared" si="22"/>
        <v>0</v>
      </c>
    </row>
    <row r="392" ht="12.75">
      <c r="O392" s="62">
        <f t="shared" si="22"/>
        <v>0</v>
      </c>
    </row>
    <row r="393" ht="12.75">
      <c r="O393" s="62">
        <f t="shared" si="22"/>
        <v>0</v>
      </c>
    </row>
    <row r="394" ht="12.75">
      <c r="O394" s="62">
        <f t="shared" si="22"/>
        <v>0</v>
      </c>
    </row>
    <row r="395" ht="12.75">
      <c r="O395" s="62">
        <f t="shared" si="22"/>
        <v>0</v>
      </c>
    </row>
    <row r="396" ht="12.75">
      <c r="O396" s="62">
        <f t="shared" si="22"/>
        <v>0</v>
      </c>
    </row>
    <row r="397" ht="12.75">
      <c r="O397" s="62">
        <f t="shared" si="22"/>
        <v>0</v>
      </c>
    </row>
    <row r="398" ht="12.75">
      <c r="O398" s="62">
        <f t="shared" si="22"/>
        <v>0</v>
      </c>
    </row>
    <row r="399" ht="12.75">
      <c r="O399" s="62">
        <f aca="true" t="shared" si="23" ref="O399:O462">I399+L399+M399+N399</f>
        <v>0</v>
      </c>
    </row>
    <row r="400" ht="12.75">
      <c r="O400" s="62">
        <f t="shared" si="23"/>
        <v>0</v>
      </c>
    </row>
    <row r="401" ht="12.75">
      <c r="O401" s="62">
        <f t="shared" si="23"/>
        <v>0</v>
      </c>
    </row>
    <row r="402" ht="12.75">
      <c r="O402" s="62">
        <f t="shared" si="23"/>
        <v>0</v>
      </c>
    </row>
    <row r="403" ht="12.75">
      <c r="O403" s="62">
        <f t="shared" si="23"/>
        <v>0</v>
      </c>
    </row>
    <row r="404" ht="12.75">
      <c r="O404" s="62">
        <f t="shared" si="23"/>
        <v>0</v>
      </c>
    </row>
    <row r="405" ht="12.75">
      <c r="O405" s="62">
        <f t="shared" si="23"/>
        <v>0</v>
      </c>
    </row>
    <row r="406" ht="12.75">
      <c r="O406" s="62">
        <f t="shared" si="23"/>
        <v>0</v>
      </c>
    </row>
    <row r="407" ht="12.75">
      <c r="O407" s="62">
        <f t="shared" si="23"/>
        <v>0</v>
      </c>
    </row>
    <row r="408" ht="12.75">
      <c r="O408" s="62">
        <f t="shared" si="23"/>
        <v>0</v>
      </c>
    </row>
    <row r="409" ht="12.75">
      <c r="O409" s="62">
        <f t="shared" si="23"/>
        <v>0</v>
      </c>
    </row>
    <row r="410" ht="12.75">
      <c r="O410" s="62">
        <f t="shared" si="23"/>
        <v>0</v>
      </c>
    </row>
    <row r="411" ht="12.75">
      <c r="O411" s="62">
        <f t="shared" si="23"/>
        <v>0</v>
      </c>
    </row>
    <row r="412" ht="12.75">
      <c r="O412" s="62">
        <f t="shared" si="23"/>
        <v>0</v>
      </c>
    </row>
    <row r="413" ht="12.75">
      <c r="O413" s="62">
        <f t="shared" si="23"/>
        <v>0</v>
      </c>
    </row>
    <row r="414" ht="12.75">
      <c r="O414" s="62">
        <f t="shared" si="23"/>
        <v>0</v>
      </c>
    </row>
    <row r="415" ht="12.75">
      <c r="O415" s="62">
        <f t="shared" si="23"/>
        <v>0</v>
      </c>
    </row>
    <row r="416" ht="12.75">
      <c r="O416" s="62">
        <f t="shared" si="23"/>
        <v>0</v>
      </c>
    </row>
    <row r="417" ht="12.75">
      <c r="O417" s="62">
        <f t="shared" si="23"/>
        <v>0</v>
      </c>
    </row>
    <row r="418" ht="12.75">
      <c r="O418" s="62">
        <f t="shared" si="23"/>
        <v>0</v>
      </c>
    </row>
    <row r="419" ht="12.75">
      <c r="O419" s="62">
        <f t="shared" si="23"/>
        <v>0</v>
      </c>
    </row>
    <row r="420" ht="12.75">
      <c r="O420" s="62">
        <f t="shared" si="23"/>
        <v>0</v>
      </c>
    </row>
    <row r="421" ht="12.75">
      <c r="O421" s="62">
        <f t="shared" si="23"/>
        <v>0</v>
      </c>
    </row>
    <row r="422" ht="12.75">
      <c r="O422" s="62">
        <f t="shared" si="23"/>
        <v>0</v>
      </c>
    </row>
    <row r="423" ht="12.75">
      <c r="O423" s="62">
        <f t="shared" si="23"/>
        <v>0</v>
      </c>
    </row>
    <row r="424" ht="12.75">
      <c r="O424" s="62">
        <f t="shared" si="23"/>
        <v>0</v>
      </c>
    </row>
    <row r="425" ht="12.75">
      <c r="O425" s="62">
        <f t="shared" si="23"/>
        <v>0</v>
      </c>
    </row>
    <row r="426" ht="12.75">
      <c r="O426" s="62">
        <f t="shared" si="23"/>
        <v>0</v>
      </c>
    </row>
    <row r="427" ht="12.75">
      <c r="O427" s="62">
        <f t="shared" si="23"/>
        <v>0</v>
      </c>
    </row>
    <row r="428" ht="12.75">
      <c r="O428" s="62">
        <f t="shared" si="23"/>
        <v>0</v>
      </c>
    </row>
    <row r="429" ht="12.75">
      <c r="O429" s="62">
        <f t="shared" si="23"/>
        <v>0</v>
      </c>
    </row>
    <row r="430" ht="12.75">
      <c r="O430" s="62">
        <f t="shared" si="23"/>
        <v>0</v>
      </c>
    </row>
    <row r="431" ht="12.75">
      <c r="O431" s="62">
        <f t="shared" si="23"/>
        <v>0</v>
      </c>
    </row>
    <row r="432" ht="12.75">
      <c r="O432" s="62">
        <f t="shared" si="23"/>
        <v>0</v>
      </c>
    </row>
    <row r="433" ht="12.75">
      <c r="O433" s="62">
        <f t="shared" si="23"/>
        <v>0</v>
      </c>
    </row>
    <row r="434" ht="12.75">
      <c r="O434" s="62">
        <f t="shared" si="23"/>
        <v>0</v>
      </c>
    </row>
    <row r="435" ht="12.75">
      <c r="O435" s="62">
        <f t="shared" si="23"/>
        <v>0</v>
      </c>
    </row>
    <row r="436" ht="12.75">
      <c r="O436" s="62">
        <f t="shared" si="23"/>
        <v>0</v>
      </c>
    </row>
    <row r="437" ht="12.75">
      <c r="O437" s="62">
        <f t="shared" si="23"/>
        <v>0</v>
      </c>
    </row>
    <row r="438" ht="12.75">
      <c r="O438" s="62">
        <f t="shared" si="23"/>
        <v>0</v>
      </c>
    </row>
    <row r="439" ht="12.75">
      <c r="O439" s="62">
        <f t="shared" si="23"/>
        <v>0</v>
      </c>
    </row>
    <row r="440" ht="12.75">
      <c r="O440" s="62">
        <f t="shared" si="23"/>
        <v>0</v>
      </c>
    </row>
    <row r="441" ht="12.75">
      <c r="O441" s="62">
        <f t="shared" si="23"/>
        <v>0</v>
      </c>
    </row>
    <row r="442" ht="12.75">
      <c r="O442" s="62">
        <f t="shared" si="23"/>
        <v>0</v>
      </c>
    </row>
    <row r="443" ht="12.75">
      <c r="O443" s="62">
        <f t="shared" si="23"/>
        <v>0</v>
      </c>
    </row>
    <row r="444" ht="12.75">
      <c r="O444" s="62">
        <f t="shared" si="23"/>
        <v>0</v>
      </c>
    </row>
    <row r="445" ht="12.75">
      <c r="O445" s="62">
        <f t="shared" si="23"/>
        <v>0</v>
      </c>
    </row>
    <row r="446" ht="12.75">
      <c r="O446" s="62">
        <f t="shared" si="23"/>
        <v>0</v>
      </c>
    </row>
    <row r="447" ht="12.75">
      <c r="O447" s="62">
        <f t="shared" si="23"/>
        <v>0</v>
      </c>
    </row>
    <row r="448" ht="12.75">
      <c r="O448" s="62">
        <f t="shared" si="23"/>
        <v>0</v>
      </c>
    </row>
    <row r="449" ht="12.75">
      <c r="O449" s="62">
        <f t="shared" si="23"/>
        <v>0</v>
      </c>
    </row>
    <row r="450" ht="12.75">
      <c r="O450" s="62">
        <f t="shared" si="23"/>
        <v>0</v>
      </c>
    </row>
    <row r="451" ht="12.75">
      <c r="O451" s="62">
        <f t="shared" si="23"/>
        <v>0</v>
      </c>
    </row>
    <row r="452" ht="12.75">
      <c r="O452" s="62">
        <f t="shared" si="23"/>
        <v>0</v>
      </c>
    </row>
    <row r="453" ht="12.75">
      <c r="O453" s="62">
        <f t="shared" si="23"/>
        <v>0</v>
      </c>
    </row>
    <row r="454" ht="12.75">
      <c r="O454" s="62">
        <f t="shared" si="23"/>
        <v>0</v>
      </c>
    </row>
    <row r="455" ht="12.75">
      <c r="O455" s="62">
        <f t="shared" si="23"/>
        <v>0</v>
      </c>
    </row>
    <row r="456" ht="12.75">
      <c r="O456" s="62">
        <f t="shared" si="23"/>
        <v>0</v>
      </c>
    </row>
    <row r="457" ht="12.75">
      <c r="O457" s="62">
        <f t="shared" si="23"/>
        <v>0</v>
      </c>
    </row>
    <row r="458" ht="12.75">
      <c r="O458" s="62">
        <f t="shared" si="23"/>
        <v>0</v>
      </c>
    </row>
    <row r="459" ht="12.75">
      <c r="O459" s="62">
        <f t="shared" si="23"/>
        <v>0</v>
      </c>
    </row>
    <row r="460" ht="12.75">
      <c r="O460" s="62">
        <f t="shared" si="23"/>
        <v>0</v>
      </c>
    </row>
    <row r="461" ht="12.75">
      <c r="O461" s="62">
        <f t="shared" si="23"/>
        <v>0</v>
      </c>
    </row>
    <row r="462" ht="12.75">
      <c r="O462" s="62">
        <f t="shared" si="23"/>
        <v>0</v>
      </c>
    </row>
    <row r="463" ht="12.75">
      <c r="O463" s="62">
        <f aca="true" t="shared" si="24" ref="O463:O526">I463+L463+M463+N463</f>
        <v>0</v>
      </c>
    </row>
    <row r="464" ht="12.75">
      <c r="O464" s="62">
        <f t="shared" si="24"/>
        <v>0</v>
      </c>
    </row>
    <row r="465" ht="12.75">
      <c r="O465" s="62">
        <f t="shared" si="24"/>
        <v>0</v>
      </c>
    </row>
    <row r="466" ht="12.75">
      <c r="O466" s="62">
        <f t="shared" si="24"/>
        <v>0</v>
      </c>
    </row>
    <row r="467" ht="12.75">
      <c r="O467" s="62">
        <f t="shared" si="24"/>
        <v>0</v>
      </c>
    </row>
    <row r="468" ht="12.75">
      <c r="O468" s="62">
        <f t="shared" si="24"/>
        <v>0</v>
      </c>
    </row>
    <row r="469" ht="12.75">
      <c r="O469" s="62">
        <f t="shared" si="24"/>
        <v>0</v>
      </c>
    </row>
    <row r="470" ht="12.75">
      <c r="O470" s="62">
        <f t="shared" si="24"/>
        <v>0</v>
      </c>
    </row>
    <row r="471" ht="12.75">
      <c r="O471" s="62">
        <f t="shared" si="24"/>
        <v>0</v>
      </c>
    </row>
    <row r="472" ht="12.75">
      <c r="O472" s="62">
        <f t="shared" si="24"/>
        <v>0</v>
      </c>
    </row>
    <row r="473" ht="12.75">
      <c r="O473" s="62">
        <f t="shared" si="24"/>
        <v>0</v>
      </c>
    </row>
    <row r="474" ht="12.75">
      <c r="O474" s="62">
        <f t="shared" si="24"/>
        <v>0</v>
      </c>
    </row>
    <row r="475" ht="12.75">
      <c r="O475" s="62">
        <f t="shared" si="24"/>
        <v>0</v>
      </c>
    </row>
    <row r="476" ht="12.75">
      <c r="O476" s="62">
        <f t="shared" si="24"/>
        <v>0</v>
      </c>
    </row>
    <row r="477" ht="12.75">
      <c r="O477" s="62">
        <f t="shared" si="24"/>
        <v>0</v>
      </c>
    </row>
    <row r="478" ht="12.75">
      <c r="O478" s="62">
        <f t="shared" si="24"/>
        <v>0</v>
      </c>
    </row>
    <row r="479" ht="12.75">
      <c r="O479" s="62">
        <f t="shared" si="24"/>
        <v>0</v>
      </c>
    </row>
    <row r="480" ht="12.75">
      <c r="O480" s="62">
        <f t="shared" si="24"/>
        <v>0</v>
      </c>
    </row>
    <row r="481" ht="12.75">
      <c r="O481" s="62">
        <f t="shared" si="24"/>
        <v>0</v>
      </c>
    </row>
    <row r="482" ht="12.75">
      <c r="O482" s="62">
        <f t="shared" si="24"/>
        <v>0</v>
      </c>
    </row>
    <row r="483" ht="12.75">
      <c r="O483" s="62">
        <f t="shared" si="24"/>
        <v>0</v>
      </c>
    </row>
    <row r="484" ht="12.75">
      <c r="O484" s="62">
        <f t="shared" si="24"/>
        <v>0</v>
      </c>
    </row>
    <row r="485" ht="12.75">
      <c r="O485" s="62">
        <f t="shared" si="24"/>
        <v>0</v>
      </c>
    </row>
    <row r="486" ht="12.75">
      <c r="O486" s="62">
        <f t="shared" si="24"/>
        <v>0</v>
      </c>
    </row>
    <row r="487" ht="12.75">
      <c r="O487" s="62">
        <f t="shared" si="24"/>
        <v>0</v>
      </c>
    </row>
    <row r="488" ht="12.75">
      <c r="O488" s="62">
        <f t="shared" si="24"/>
        <v>0</v>
      </c>
    </row>
    <row r="489" ht="12.75">
      <c r="O489" s="62">
        <f t="shared" si="24"/>
        <v>0</v>
      </c>
    </row>
    <row r="490" ht="12.75">
      <c r="O490" s="62">
        <f t="shared" si="24"/>
        <v>0</v>
      </c>
    </row>
    <row r="491" ht="12.75">
      <c r="O491" s="62">
        <f t="shared" si="24"/>
        <v>0</v>
      </c>
    </row>
    <row r="492" ht="12.75">
      <c r="O492" s="62">
        <f t="shared" si="24"/>
        <v>0</v>
      </c>
    </row>
    <row r="493" ht="12.75">
      <c r="O493" s="62">
        <f t="shared" si="24"/>
        <v>0</v>
      </c>
    </row>
    <row r="494" ht="12.75">
      <c r="O494" s="62">
        <f t="shared" si="24"/>
        <v>0</v>
      </c>
    </row>
    <row r="495" ht="12.75">
      <c r="O495" s="62">
        <f t="shared" si="24"/>
        <v>0</v>
      </c>
    </row>
    <row r="496" ht="12.75">
      <c r="O496" s="62">
        <f t="shared" si="24"/>
        <v>0</v>
      </c>
    </row>
    <row r="497" ht="12.75">
      <c r="O497" s="62">
        <f t="shared" si="24"/>
        <v>0</v>
      </c>
    </row>
    <row r="498" ht="12.75">
      <c r="O498" s="62">
        <f t="shared" si="24"/>
        <v>0</v>
      </c>
    </row>
    <row r="499" ht="12.75">
      <c r="O499" s="62">
        <f t="shared" si="24"/>
        <v>0</v>
      </c>
    </row>
    <row r="500" ht="12.75">
      <c r="O500" s="62">
        <f t="shared" si="24"/>
        <v>0</v>
      </c>
    </row>
    <row r="501" ht="12.75">
      <c r="O501" s="62">
        <f t="shared" si="24"/>
        <v>0</v>
      </c>
    </row>
    <row r="502" ht="12.75">
      <c r="O502" s="62">
        <f t="shared" si="24"/>
        <v>0</v>
      </c>
    </row>
    <row r="503" ht="12.75">
      <c r="O503" s="62">
        <f t="shared" si="24"/>
        <v>0</v>
      </c>
    </row>
    <row r="504" ht="12.75">
      <c r="O504" s="62">
        <f t="shared" si="24"/>
        <v>0</v>
      </c>
    </row>
    <row r="505" ht="12.75">
      <c r="O505" s="62">
        <f t="shared" si="24"/>
        <v>0</v>
      </c>
    </row>
    <row r="506" ht="12.75">
      <c r="O506" s="62">
        <f t="shared" si="24"/>
        <v>0</v>
      </c>
    </row>
    <row r="507" ht="12.75">
      <c r="O507" s="62">
        <f t="shared" si="24"/>
        <v>0</v>
      </c>
    </row>
    <row r="508" ht="12.75">
      <c r="O508" s="62">
        <f t="shared" si="24"/>
        <v>0</v>
      </c>
    </row>
    <row r="509" ht="12.75">
      <c r="O509" s="62">
        <f t="shared" si="24"/>
        <v>0</v>
      </c>
    </row>
    <row r="510" ht="12.75">
      <c r="O510" s="62">
        <f t="shared" si="24"/>
        <v>0</v>
      </c>
    </row>
    <row r="511" ht="12.75">
      <c r="O511" s="62">
        <f t="shared" si="24"/>
        <v>0</v>
      </c>
    </row>
    <row r="512" ht="12.75">
      <c r="O512" s="62">
        <f t="shared" si="24"/>
        <v>0</v>
      </c>
    </row>
    <row r="513" ht="12.75">
      <c r="O513" s="62">
        <f t="shared" si="24"/>
        <v>0</v>
      </c>
    </row>
    <row r="514" ht="12.75">
      <c r="O514" s="62">
        <f t="shared" si="24"/>
        <v>0</v>
      </c>
    </row>
    <row r="515" ht="12.75">
      <c r="O515" s="62">
        <f t="shared" si="24"/>
        <v>0</v>
      </c>
    </row>
    <row r="516" ht="12.75">
      <c r="O516" s="62">
        <f t="shared" si="24"/>
        <v>0</v>
      </c>
    </row>
    <row r="517" ht="12.75">
      <c r="O517" s="62">
        <f t="shared" si="24"/>
        <v>0</v>
      </c>
    </row>
    <row r="518" ht="12.75">
      <c r="O518" s="62">
        <f t="shared" si="24"/>
        <v>0</v>
      </c>
    </row>
    <row r="519" ht="12.75">
      <c r="O519" s="62">
        <f t="shared" si="24"/>
        <v>0</v>
      </c>
    </row>
    <row r="520" ht="12.75">
      <c r="O520" s="62">
        <f t="shared" si="24"/>
        <v>0</v>
      </c>
    </row>
    <row r="521" ht="12.75">
      <c r="O521" s="62">
        <f t="shared" si="24"/>
        <v>0</v>
      </c>
    </row>
    <row r="522" ht="12.75">
      <c r="O522" s="62">
        <f t="shared" si="24"/>
        <v>0</v>
      </c>
    </row>
    <row r="523" ht="12.75">
      <c r="O523" s="62">
        <f t="shared" si="24"/>
        <v>0</v>
      </c>
    </row>
    <row r="524" ht="12.75">
      <c r="O524" s="62">
        <f t="shared" si="24"/>
        <v>0</v>
      </c>
    </row>
    <row r="525" ht="12.75">
      <c r="O525" s="62">
        <f t="shared" si="24"/>
        <v>0</v>
      </c>
    </row>
    <row r="526" ht="12.75">
      <c r="O526" s="62">
        <f t="shared" si="24"/>
        <v>0</v>
      </c>
    </row>
    <row r="527" ht="12.75">
      <c r="O527" s="62">
        <f aca="true" t="shared" si="25" ref="O527:O544">I527+L527+M527+N527</f>
        <v>0</v>
      </c>
    </row>
    <row r="528" ht="12.75">
      <c r="O528" s="62">
        <f t="shared" si="25"/>
        <v>0</v>
      </c>
    </row>
    <row r="529" ht="12.75">
      <c r="O529" s="62">
        <f t="shared" si="25"/>
        <v>0</v>
      </c>
    </row>
    <row r="530" ht="12.75">
      <c r="O530" s="62">
        <f t="shared" si="25"/>
        <v>0</v>
      </c>
    </row>
    <row r="531" ht="12.75">
      <c r="O531" s="62">
        <f t="shared" si="25"/>
        <v>0</v>
      </c>
    </row>
    <row r="532" ht="12.75">
      <c r="O532" s="62">
        <f t="shared" si="25"/>
        <v>0</v>
      </c>
    </row>
    <row r="533" ht="12.75">
      <c r="O533" s="62">
        <f t="shared" si="25"/>
        <v>0</v>
      </c>
    </row>
    <row r="534" ht="12.75">
      <c r="O534" s="62">
        <f t="shared" si="25"/>
        <v>0</v>
      </c>
    </row>
    <row r="535" ht="12.75">
      <c r="O535" s="62">
        <f t="shared" si="25"/>
        <v>0</v>
      </c>
    </row>
    <row r="536" ht="12.75">
      <c r="O536" s="62">
        <f t="shared" si="25"/>
        <v>0</v>
      </c>
    </row>
    <row r="537" ht="12.75">
      <c r="O537" s="62">
        <f t="shared" si="25"/>
        <v>0</v>
      </c>
    </row>
    <row r="538" ht="12.75">
      <c r="O538" s="62">
        <f t="shared" si="25"/>
        <v>0</v>
      </c>
    </row>
    <row r="539" ht="12.75">
      <c r="O539" s="62">
        <f t="shared" si="25"/>
        <v>0</v>
      </c>
    </row>
    <row r="540" ht="12.75">
      <c r="O540" s="62">
        <f t="shared" si="25"/>
        <v>0</v>
      </c>
    </row>
    <row r="541" ht="12.75">
      <c r="O541" s="62">
        <f t="shared" si="25"/>
        <v>0</v>
      </c>
    </row>
    <row r="542" ht="12.75">
      <c r="O542" s="62">
        <f t="shared" si="25"/>
        <v>0</v>
      </c>
    </row>
    <row r="543" ht="12.75">
      <c r="O543" s="62">
        <f t="shared" si="25"/>
        <v>0</v>
      </c>
    </row>
    <row r="544" ht="12.75">
      <c r="O544" s="62">
        <f t="shared" si="25"/>
        <v>0</v>
      </c>
    </row>
  </sheetData>
  <mergeCells count="20">
    <mergeCell ref="N8:N9"/>
    <mergeCell ref="A18:B18"/>
    <mergeCell ref="L8:L9"/>
    <mergeCell ref="A71:N71"/>
    <mergeCell ref="M8:M9"/>
    <mergeCell ref="J8:K8"/>
    <mergeCell ref="A66:B66"/>
    <mergeCell ref="A68:B68"/>
    <mergeCell ref="A12:N12"/>
    <mergeCell ref="A20:N20"/>
    <mergeCell ref="A5:L5"/>
    <mergeCell ref="A8:A9"/>
    <mergeCell ref="B8:B9"/>
    <mergeCell ref="C8:C9"/>
    <mergeCell ref="D8:D9"/>
    <mergeCell ref="E8:E9"/>
    <mergeCell ref="F8:F9"/>
    <mergeCell ref="G8:G9"/>
    <mergeCell ref="H8:H9"/>
    <mergeCell ref="I8:I9"/>
  </mergeCells>
  <printOptions horizontalCentered="1"/>
  <pageMargins left="0.7874015748031497" right="0.5905511811023623" top="0.7874015748031497" bottom="0.7874015748031497" header="0.5118110236220472" footer="0.5118110236220472"/>
  <pageSetup horizontalDpi="300" verticalDpi="300" orientation="landscape" paperSize="9" scale="7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0"/>
  <sheetViews>
    <sheetView zoomScale="75" zoomScaleNormal="75" zoomScaleSheetLayoutView="75" workbookViewId="0" topLeftCell="A1">
      <selection activeCell="A1" sqref="A1"/>
    </sheetView>
  </sheetViews>
  <sheetFormatPr defaultColWidth="9.00390625" defaultRowHeight="12.75"/>
  <cols>
    <col min="1" max="1" width="4.625" style="379" customWidth="1"/>
    <col min="2" max="2" width="9.875" style="379" customWidth="1"/>
    <col min="3" max="3" width="22.625" style="465" customWidth="1"/>
    <col min="4" max="4" width="24.625" style="465" customWidth="1"/>
    <col min="5" max="6" width="13.125" style="379" customWidth="1"/>
    <col min="7" max="7" width="11.00390625" style="379" customWidth="1"/>
    <col min="8" max="8" width="13.75390625" style="447" customWidth="1"/>
    <col min="9" max="9" width="11.875" style="447" customWidth="1"/>
    <col min="10" max="10" width="11.625" style="447" customWidth="1"/>
    <col min="11" max="11" width="14.25390625" style="447" customWidth="1"/>
    <col min="12" max="12" width="8.375" style="447" customWidth="1"/>
    <col min="13" max="13" width="11.875" style="447" customWidth="1"/>
    <col min="14" max="14" width="14.25390625" style="447" customWidth="1"/>
    <col min="15" max="15" width="9.375" style="447" customWidth="1"/>
    <col min="16" max="16" width="15.75390625" style="447" customWidth="1"/>
    <col min="17" max="17" width="15.375" style="447" customWidth="1"/>
    <col min="18" max="18" width="15.875" style="447" customWidth="1"/>
    <col min="19" max="19" width="16.00390625" style="379" customWidth="1"/>
    <col min="20" max="20" width="15.75390625" style="379" customWidth="1"/>
    <col min="21" max="21" width="9.875" style="379" bestFit="1" customWidth="1"/>
    <col min="22" max="16384" width="9.125" style="379" customWidth="1"/>
  </cols>
  <sheetData>
    <row r="1" spans="1:20" ht="15.75">
      <c r="A1" s="375"/>
      <c r="B1" s="375"/>
      <c r="C1" s="376"/>
      <c r="D1" s="376"/>
      <c r="E1" s="375"/>
      <c r="F1" s="375"/>
      <c r="G1" s="375"/>
      <c r="H1" s="377"/>
      <c r="I1" s="377"/>
      <c r="J1" s="377"/>
      <c r="K1" s="377"/>
      <c r="L1" s="377"/>
      <c r="M1" s="377"/>
      <c r="N1" s="377"/>
      <c r="O1" s="377"/>
      <c r="P1" s="378"/>
      <c r="Q1" s="814" t="s">
        <v>493</v>
      </c>
      <c r="R1" s="814"/>
      <c r="S1" s="814"/>
      <c r="T1" s="375"/>
    </row>
    <row r="2" spans="1:20" ht="15.75">
      <c r="A2" s="375"/>
      <c r="B2" s="375"/>
      <c r="C2" s="376"/>
      <c r="D2" s="376"/>
      <c r="E2" s="375"/>
      <c r="F2" s="375"/>
      <c r="G2" s="375"/>
      <c r="H2" s="377"/>
      <c r="I2" s="377"/>
      <c r="J2" s="377"/>
      <c r="K2" s="377"/>
      <c r="L2" s="377"/>
      <c r="M2" s="377"/>
      <c r="N2" s="377"/>
      <c r="O2" s="377"/>
      <c r="P2" s="377"/>
      <c r="Q2" s="814" t="s">
        <v>494</v>
      </c>
      <c r="R2" s="814"/>
      <c r="S2" s="814"/>
      <c r="T2" s="375"/>
    </row>
    <row r="3" spans="1:20" ht="15.75">
      <c r="A3" s="375"/>
      <c r="B3" s="375"/>
      <c r="C3" s="376"/>
      <c r="D3" s="376"/>
      <c r="E3" s="375"/>
      <c r="F3" s="375"/>
      <c r="G3" s="375"/>
      <c r="H3" s="377"/>
      <c r="I3" s="377"/>
      <c r="J3" s="377"/>
      <c r="K3" s="377"/>
      <c r="L3" s="377"/>
      <c r="M3" s="377"/>
      <c r="N3" s="377"/>
      <c r="O3" s="377"/>
      <c r="P3" s="377"/>
      <c r="Q3" s="814" t="s">
        <v>495</v>
      </c>
      <c r="R3" s="814"/>
      <c r="S3" s="814"/>
      <c r="T3" s="375"/>
    </row>
    <row r="4" spans="1:20" ht="15.75">
      <c r="A4" s="375"/>
      <c r="B4" s="375"/>
      <c r="C4" s="376"/>
      <c r="D4" s="376"/>
      <c r="E4" s="375"/>
      <c r="F4" s="375"/>
      <c r="G4" s="375"/>
      <c r="H4" s="377"/>
      <c r="I4" s="377"/>
      <c r="J4" s="377"/>
      <c r="K4" s="377"/>
      <c r="L4" s="377"/>
      <c r="M4" s="377"/>
      <c r="N4" s="377"/>
      <c r="O4" s="377"/>
      <c r="P4" s="377"/>
      <c r="Q4" s="377"/>
      <c r="R4" s="377"/>
      <c r="S4" s="375"/>
      <c r="T4" s="375"/>
    </row>
    <row r="5" spans="1:20" ht="33">
      <c r="A5" s="375"/>
      <c r="B5" s="375"/>
      <c r="C5" s="376"/>
      <c r="D5" s="376"/>
      <c r="E5" s="375"/>
      <c r="F5" s="375"/>
      <c r="G5" s="375"/>
      <c r="H5" s="380"/>
      <c r="I5" s="377"/>
      <c r="J5" s="377"/>
      <c r="K5" s="377"/>
      <c r="L5" s="377"/>
      <c r="M5" s="377"/>
      <c r="N5" s="377"/>
      <c r="O5" s="377"/>
      <c r="P5" s="377"/>
      <c r="Q5" s="377"/>
      <c r="R5" s="377"/>
      <c r="S5" s="375"/>
      <c r="T5" s="375"/>
    </row>
    <row r="6" spans="1:20" ht="69" customHeight="1">
      <c r="A6" s="855" t="s">
        <v>541</v>
      </c>
      <c r="B6" s="855"/>
      <c r="C6" s="855"/>
      <c r="D6" s="855"/>
      <c r="E6" s="855"/>
      <c r="F6" s="855"/>
      <c r="G6" s="855"/>
      <c r="H6" s="855"/>
      <c r="I6" s="855"/>
      <c r="J6" s="855"/>
      <c r="K6" s="855"/>
      <c r="L6" s="855"/>
      <c r="M6" s="855"/>
      <c r="N6" s="855"/>
      <c r="O6" s="855"/>
      <c r="P6" s="855"/>
      <c r="Q6" s="855"/>
      <c r="R6" s="855"/>
      <c r="S6" s="855"/>
      <c r="T6" s="855"/>
    </row>
    <row r="7" spans="1:20" ht="15.75">
      <c r="A7" s="856" t="s">
        <v>15</v>
      </c>
      <c r="B7" s="856"/>
      <c r="C7" s="856"/>
      <c r="D7" s="856"/>
      <c r="E7" s="856"/>
      <c r="F7" s="856"/>
      <c r="G7" s="856"/>
      <c r="H7" s="856"/>
      <c r="I7" s="856"/>
      <c r="J7" s="856"/>
      <c r="K7" s="856"/>
      <c r="L7" s="856"/>
      <c r="M7" s="856"/>
      <c r="N7" s="856"/>
      <c r="O7" s="856"/>
      <c r="P7" s="856"/>
      <c r="Q7" s="856"/>
      <c r="R7" s="856"/>
      <c r="S7" s="856"/>
      <c r="T7" s="856"/>
    </row>
    <row r="8" spans="1:20" ht="15.75">
      <c r="A8" s="843"/>
      <c r="B8" s="843"/>
      <c r="C8" s="843"/>
      <c r="D8" s="843"/>
      <c r="E8" s="843"/>
      <c r="F8" s="843"/>
      <c r="G8" s="843"/>
      <c r="H8" s="843"/>
      <c r="I8" s="843"/>
      <c r="J8" s="843"/>
      <c r="K8" s="843"/>
      <c r="L8" s="843"/>
      <c r="M8" s="843"/>
      <c r="N8" s="843"/>
      <c r="O8" s="843"/>
      <c r="P8" s="843"/>
      <c r="Q8" s="843"/>
      <c r="R8" s="843"/>
      <c r="S8" s="843"/>
      <c r="T8" s="843"/>
    </row>
    <row r="9" spans="1:20" ht="33">
      <c r="A9" s="375"/>
      <c r="B9" s="375"/>
      <c r="C9" s="376"/>
      <c r="D9" s="376"/>
      <c r="E9" s="375"/>
      <c r="F9" s="375"/>
      <c r="G9" s="375"/>
      <c r="H9" s="381"/>
      <c r="I9" s="377"/>
      <c r="J9" s="377"/>
      <c r="K9" s="377"/>
      <c r="L9" s="377"/>
      <c r="M9" s="377"/>
      <c r="N9" s="377"/>
      <c r="O9" s="377"/>
      <c r="P9" s="377"/>
      <c r="Q9" s="377"/>
      <c r="R9" s="377"/>
      <c r="S9" s="375"/>
      <c r="T9" s="375"/>
    </row>
    <row r="10" spans="1:20" ht="15.75">
      <c r="A10" s="375"/>
      <c r="B10" s="375"/>
      <c r="C10" s="376"/>
      <c r="D10" s="376"/>
      <c r="E10" s="375"/>
      <c r="F10" s="375"/>
      <c r="G10" s="375"/>
      <c r="H10" s="377"/>
      <c r="I10" s="377"/>
      <c r="J10" s="377"/>
      <c r="K10" s="377"/>
      <c r="L10" s="377"/>
      <c r="M10" s="377"/>
      <c r="N10" s="377"/>
      <c r="O10" s="377"/>
      <c r="P10" s="377"/>
      <c r="Q10" s="377"/>
      <c r="R10" s="377"/>
      <c r="S10" s="375"/>
      <c r="T10" s="377" t="s">
        <v>4</v>
      </c>
    </row>
    <row r="11" spans="1:20" ht="16.5" thickBot="1">
      <c r="A11" s="375"/>
      <c r="B11" s="382"/>
      <c r="C11" s="376"/>
      <c r="D11" s="376"/>
      <c r="E11" s="375"/>
      <c r="F11" s="375"/>
      <c r="G11" s="375"/>
      <c r="H11" s="377"/>
      <c r="I11" s="377"/>
      <c r="J11" s="377"/>
      <c r="K11" s="377"/>
      <c r="L11" s="377"/>
      <c r="M11" s="377"/>
      <c r="N11" s="377"/>
      <c r="O11" s="377"/>
      <c r="P11" s="377"/>
      <c r="Q11" s="377"/>
      <c r="R11" s="377"/>
      <c r="S11" s="375"/>
      <c r="T11" s="375"/>
    </row>
    <row r="12" spans="1:20" s="387" customFormat="1" ht="18.75" customHeight="1" thickBot="1">
      <c r="A12" s="382"/>
      <c r="B12" s="382"/>
      <c r="C12" s="383"/>
      <c r="D12" s="383"/>
      <c r="E12" s="382"/>
      <c r="F12" s="384" t="s">
        <v>496</v>
      </c>
      <c r="G12" s="385"/>
      <c r="H12" s="857" t="s">
        <v>497</v>
      </c>
      <c r="I12" s="858"/>
      <c r="J12" s="858"/>
      <c r="K12" s="858"/>
      <c r="L12" s="858"/>
      <c r="M12" s="858"/>
      <c r="N12" s="858"/>
      <c r="O12" s="858"/>
      <c r="P12" s="858"/>
      <c r="Q12" s="858"/>
      <c r="R12" s="859"/>
      <c r="S12" s="386">
        <v>2006</v>
      </c>
      <c r="T12" s="384">
        <v>2007</v>
      </c>
    </row>
    <row r="13" spans="1:20" s="387" customFormat="1" ht="42" customHeight="1">
      <c r="A13" s="853" t="s">
        <v>488</v>
      </c>
      <c r="B13" s="827" t="s">
        <v>498</v>
      </c>
      <c r="C13" s="827" t="s">
        <v>499</v>
      </c>
      <c r="D13" s="827" t="s">
        <v>500</v>
      </c>
      <c r="E13" s="827" t="s">
        <v>501</v>
      </c>
      <c r="F13" s="827" t="s">
        <v>502</v>
      </c>
      <c r="G13" s="388" t="s">
        <v>503</v>
      </c>
      <c r="H13" s="860" t="s">
        <v>504</v>
      </c>
      <c r="I13" s="869" t="s">
        <v>144</v>
      </c>
      <c r="J13" s="869"/>
      <c r="K13" s="869"/>
      <c r="L13" s="869"/>
      <c r="M13" s="869"/>
      <c r="N13" s="869"/>
      <c r="O13" s="869"/>
      <c r="P13" s="870"/>
      <c r="Q13" s="870"/>
      <c r="R13" s="817" t="s">
        <v>505</v>
      </c>
      <c r="S13" s="820" t="s">
        <v>506</v>
      </c>
      <c r="T13" s="817" t="s">
        <v>507</v>
      </c>
    </row>
    <row r="14" spans="1:20" s="387" customFormat="1" ht="32.25" customHeight="1">
      <c r="A14" s="834"/>
      <c r="B14" s="829"/>
      <c r="C14" s="828"/>
      <c r="D14" s="829"/>
      <c r="E14" s="829"/>
      <c r="F14" s="828"/>
      <c r="G14" s="389" t="s">
        <v>508</v>
      </c>
      <c r="H14" s="861"/>
      <c r="I14" s="831" t="s">
        <v>509</v>
      </c>
      <c r="J14" s="832" t="s">
        <v>510</v>
      </c>
      <c r="K14" s="832" t="s">
        <v>511</v>
      </c>
      <c r="L14" s="832" t="s">
        <v>512</v>
      </c>
      <c r="M14" s="831" t="s">
        <v>513</v>
      </c>
      <c r="N14" s="849" t="s">
        <v>144</v>
      </c>
      <c r="O14" s="849"/>
      <c r="P14" s="850"/>
      <c r="Q14" s="850"/>
      <c r="R14" s="818"/>
      <c r="S14" s="821"/>
      <c r="T14" s="818"/>
    </row>
    <row r="15" spans="1:20" s="396" customFormat="1" ht="48.75" customHeight="1" thickBot="1">
      <c r="A15" s="854"/>
      <c r="B15" s="830"/>
      <c r="C15" s="392" t="s">
        <v>514</v>
      </c>
      <c r="D15" s="830"/>
      <c r="E15" s="830"/>
      <c r="F15" s="393" t="s">
        <v>515</v>
      </c>
      <c r="G15" s="394" t="s">
        <v>516</v>
      </c>
      <c r="H15" s="862"/>
      <c r="I15" s="852"/>
      <c r="J15" s="851"/>
      <c r="K15" s="851"/>
      <c r="L15" s="851"/>
      <c r="M15" s="852"/>
      <c r="N15" s="395" t="s">
        <v>517</v>
      </c>
      <c r="O15" s="395" t="s">
        <v>518</v>
      </c>
      <c r="P15" s="395" t="s">
        <v>519</v>
      </c>
      <c r="Q15" s="395" t="s">
        <v>520</v>
      </c>
      <c r="R15" s="819"/>
      <c r="S15" s="822"/>
      <c r="T15" s="819"/>
    </row>
    <row r="16" spans="1:20" s="404" customFormat="1" ht="14.25" customHeight="1" thickBot="1">
      <c r="A16" s="397">
        <v>1</v>
      </c>
      <c r="B16" s="398">
        <f>A16+1</f>
        <v>2</v>
      </c>
      <c r="C16" s="398">
        <v>3</v>
      </c>
      <c r="D16" s="398">
        <v>4</v>
      </c>
      <c r="E16" s="398">
        <v>5</v>
      </c>
      <c r="F16" s="398">
        <v>6</v>
      </c>
      <c r="G16" s="399">
        <v>7</v>
      </c>
      <c r="H16" s="400">
        <v>8</v>
      </c>
      <c r="I16" s="401">
        <v>9</v>
      </c>
      <c r="J16" s="401">
        <v>10</v>
      </c>
      <c r="K16" s="401">
        <v>11</v>
      </c>
      <c r="L16" s="401">
        <v>12</v>
      </c>
      <c r="M16" s="401">
        <v>13</v>
      </c>
      <c r="N16" s="401">
        <f>M16+1</f>
        <v>14</v>
      </c>
      <c r="O16" s="401">
        <f>N16+1</f>
        <v>15</v>
      </c>
      <c r="P16" s="401">
        <f>O16+1</f>
        <v>16</v>
      </c>
      <c r="Q16" s="401">
        <f>P16+1</f>
        <v>17</v>
      </c>
      <c r="R16" s="402">
        <v>18</v>
      </c>
      <c r="S16" s="403">
        <f>R16+1</f>
        <v>19</v>
      </c>
      <c r="T16" s="402">
        <f>S16+1</f>
        <v>20</v>
      </c>
    </row>
    <row r="17" spans="1:20" s="404" customFormat="1" ht="0.75" customHeight="1" hidden="1" thickBot="1">
      <c r="A17" s="824">
        <v>1</v>
      </c>
      <c r="B17" s="825" t="s">
        <v>521</v>
      </c>
      <c r="C17" s="405" t="s">
        <v>522</v>
      </c>
      <c r="D17" s="807" t="s">
        <v>523</v>
      </c>
      <c r="E17" s="815" t="s">
        <v>524</v>
      </c>
      <c r="F17" s="406">
        <v>2665080</v>
      </c>
      <c r="G17" s="407" t="s">
        <v>525</v>
      </c>
      <c r="H17" s="408">
        <f>I17+M17</f>
        <v>1237208</v>
      </c>
      <c r="I17" s="409">
        <f>J17+K17</f>
        <v>927909</v>
      </c>
      <c r="J17" s="410">
        <v>867909</v>
      </c>
      <c r="K17" s="410">
        <v>60000</v>
      </c>
      <c r="L17" s="411">
        <f>I17*100/H17</f>
        <v>75.00024248145826</v>
      </c>
      <c r="M17" s="409">
        <f>N17+O17</f>
        <v>309299</v>
      </c>
      <c r="N17" s="409">
        <f>P17+Q17</f>
        <v>305299</v>
      </c>
      <c r="O17" s="410">
        <v>4000</v>
      </c>
      <c r="P17" s="410">
        <v>289299</v>
      </c>
      <c r="Q17" s="410">
        <v>16000</v>
      </c>
      <c r="R17" s="412">
        <v>927909</v>
      </c>
      <c r="S17" s="413">
        <v>606450</v>
      </c>
      <c r="T17" s="412">
        <v>448060</v>
      </c>
    </row>
    <row r="18" spans="1:20" ht="15" customHeight="1" hidden="1" thickBot="1">
      <c r="A18" s="824"/>
      <c r="B18" s="825"/>
      <c r="C18" s="826" t="s">
        <v>526</v>
      </c>
      <c r="D18" s="808"/>
      <c r="E18" s="815"/>
      <c r="F18" s="816">
        <v>1998810</v>
      </c>
      <c r="G18" s="407" t="s">
        <v>527</v>
      </c>
      <c r="H18" s="414">
        <f>I18+M18</f>
        <v>0</v>
      </c>
      <c r="I18" s="415">
        <f>J18+K18</f>
        <v>0</v>
      </c>
      <c r="J18" s="416">
        <v>0</v>
      </c>
      <c r="K18" s="416">
        <v>0</v>
      </c>
      <c r="L18" s="417" t="s">
        <v>213</v>
      </c>
      <c r="M18" s="415">
        <f>N18+O18</f>
        <v>0</v>
      </c>
      <c r="N18" s="415">
        <f>P18+Q18</f>
        <v>0</v>
      </c>
      <c r="O18" s="416">
        <v>0</v>
      </c>
      <c r="P18" s="416">
        <v>0</v>
      </c>
      <c r="Q18" s="416">
        <v>0</v>
      </c>
      <c r="R18" s="418">
        <v>0</v>
      </c>
      <c r="S18" s="419">
        <v>0</v>
      </c>
      <c r="T18" s="418">
        <v>0</v>
      </c>
    </row>
    <row r="19" spans="1:20" ht="20.25" customHeight="1" hidden="1" thickBot="1">
      <c r="A19" s="824"/>
      <c r="B19" s="825"/>
      <c r="C19" s="826"/>
      <c r="D19" s="809"/>
      <c r="E19" s="815"/>
      <c r="F19" s="816"/>
      <c r="G19" s="420" t="s">
        <v>528</v>
      </c>
      <c r="H19" s="421">
        <f>H17+H18</f>
        <v>1237208</v>
      </c>
      <c r="I19" s="422">
        <f>I17+I18</f>
        <v>927909</v>
      </c>
      <c r="J19" s="422">
        <f>J17+J18</f>
        <v>867909</v>
      </c>
      <c r="K19" s="422">
        <f>K17+K18</f>
        <v>60000</v>
      </c>
      <c r="L19" s="422">
        <f>I19*100/H19</f>
        <v>75.00024248145826</v>
      </c>
      <c r="M19" s="422">
        <f aca="true" t="shared" si="0" ref="M19:T19">M17+M18</f>
        <v>309299</v>
      </c>
      <c r="N19" s="422">
        <f t="shared" si="0"/>
        <v>305299</v>
      </c>
      <c r="O19" s="422">
        <f t="shared" si="0"/>
        <v>4000</v>
      </c>
      <c r="P19" s="422">
        <f t="shared" si="0"/>
        <v>289299</v>
      </c>
      <c r="Q19" s="422">
        <f t="shared" si="0"/>
        <v>16000</v>
      </c>
      <c r="R19" s="423">
        <f t="shared" si="0"/>
        <v>927909</v>
      </c>
      <c r="S19" s="424">
        <f t="shared" si="0"/>
        <v>606450</v>
      </c>
      <c r="T19" s="423">
        <f t="shared" si="0"/>
        <v>448060</v>
      </c>
    </row>
    <row r="20" spans="1:20" ht="11.25" customHeight="1" hidden="1" thickBot="1">
      <c r="A20" s="840">
        <v>2</v>
      </c>
      <c r="B20" s="825" t="s">
        <v>529</v>
      </c>
      <c r="C20" s="405" t="s">
        <v>530</v>
      </c>
      <c r="D20" s="807" t="s">
        <v>531</v>
      </c>
      <c r="E20" s="815" t="s">
        <v>524</v>
      </c>
      <c r="F20" s="406">
        <v>1151680</v>
      </c>
      <c r="G20" s="425" t="s">
        <v>532</v>
      </c>
      <c r="H20" s="426">
        <f>I20+M20</f>
        <v>700640</v>
      </c>
      <c r="I20" s="406">
        <f>J20+K20</f>
        <v>525480</v>
      </c>
      <c r="J20" s="427">
        <v>417100</v>
      </c>
      <c r="K20" s="427">
        <v>108380</v>
      </c>
      <c r="L20" s="417">
        <f>I20*100/H20</f>
        <v>75</v>
      </c>
      <c r="M20" s="406">
        <f>N20+O20</f>
        <v>175160</v>
      </c>
      <c r="N20" s="406">
        <f>P20+Q20</f>
        <v>175160</v>
      </c>
      <c r="O20" s="427">
        <v>0</v>
      </c>
      <c r="P20" s="427">
        <v>139030</v>
      </c>
      <c r="Q20" s="427">
        <v>36130</v>
      </c>
      <c r="R20" s="428">
        <f>I20</f>
        <v>525480</v>
      </c>
      <c r="S20" s="429">
        <v>233180</v>
      </c>
      <c r="T20" s="428">
        <v>105100</v>
      </c>
    </row>
    <row r="21" spans="1:20" ht="15" customHeight="1" hidden="1" thickBot="1">
      <c r="A21" s="841"/>
      <c r="B21" s="825"/>
      <c r="C21" s="826" t="s">
        <v>533</v>
      </c>
      <c r="D21" s="808"/>
      <c r="E21" s="815"/>
      <c r="F21" s="816">
        <v>863760</v>
      </c>
      <c r="G21" s="425" t="s">
        <v>527</v>
      </c>
      <c r="H21" s="414">
        <f>I21+M21</f>
        <v>0</v>
      </c>
      <c r="I21" s="415">
        <f>J21+K21</f>
        <v>0</v>
      </c>
      <c r="J21" s="416">
        <v>0</v>
      </c>
      <c r="K21" s="416">
        <v>0</v>
      </c>
      <c r="L21" s="417" t="s">
        <v>213</v>
      </c>
      <c r="M21" s="415">
        <f>N21+O21</f>
        <v>0</v>
      </c>
      <c r="N21" s="415">
        <f>P21+Q21</f>
        <v>0</v>
      </c>
      <c r="O21" s="416">
        <v>0</v>
      </c>
      <c r="P21" s="416">
        <v>0</v>
      </c>
      <c r="Q21" s="416">
        <v>0</v>
      </c>
      <c r="R21" s="418">
        <v>0</v>
      </c>
      <c r="S21" s="419">
        <v>0</v>
      </c>
      <c r="T21" s="418">
        <v>0</v>
      </c>
    </row>
    <row r="22" spans="1:20" ht="15" customHeight="1" hidden="1" thickBot="1">
      <c r="A22" s="842"/>
      <c r="B22" s="825"/>
      <c r="C22" s="826"/>
      <c r="D22" s="809"/>
      <c r="E22" s="815"/>
      <c r="F22" s="816"/>
      <c r="G22" s="425" t="s">
        <v>528</v>
      </c>
      <c r="H22" s="421">
        <f>H20+H21</f>
        <v>700640</v>
      </c>
      <c r="I22" s="422">
        <f>I20+I21</f>
        <v>525480</v>
      </c>
      <c r="J22" s="422">
        <f>J20+J21</f>
        <v>417100</v>
      </c>
      <c r="K22" s="422">
        <f>K20+K21</f>
        <v>108380</v>
      </c>
      <c r="L22" s="417">
        <f>I22*100/H22</f>
        <v>75</v>
      </c>
      <c r="M22" s="422">
        <f aca="true" t="shared" si="1" ref="M22:T22">M20+M21</f>
        <v>175160</v>
      </c>
      <c r="N22" s="422">
        <f t="shared" si="1"/>
        <v>175160</v>
      </c>
      <c r="O22" s="422">
        <f t="shared" si="1"/>
        <v>0</v>
      </c>
      <c r="P22" s="422">
        <f t="shared" si="1"/>
        <v>139030</v>
      </c>
      <c r="Q22" s="422">
        <f t="shared" si="1"/>
        <v>36130</v>
      </c>
      <c r="R22" s="423">
        <f t="shared" si="1"/>
        <v>525480</v>
      </c>
      <c r="S22" s="424">
        <f t="shared" si="1"/>
        <v>233180</v>
      </c>
      <c r="T22" s="423">
        <f t="shared" si="1"/>
        <v>105100</v>
      </c>
    </row>
    <row r="23" spans="1:20" s="404" customFormat="1" ht="31.5" customHeight="1">
      <c r="A23" s="824">
        <v>1</v>
      </c>
      <c r="B23" s="825" t="s">
        <v>534</v>
      </c>
      <c r="C23" s="405" t="s">
        <v>534</v>
      </c>
      <c r="D23" s="807" t="s">
        <v>535</v>
      </c>
      <c r="E23" s="815" t="s">
        <v>536</v>
      </c>
      <c r="F23" s="430">
        <v>134880</v>
      </c>
      <c r="G23" s="407" t="s">
        <v>525</v>
      </c>
      <c r="H23" s="408">
        <f>I23+M23</f>
        <v>0</v>
      </c>
      <c r="I23" s="409">
        <f>J23+K23</f>
        <v>0</v>
      </c>
      <c r="J23" s="410">
        <v>0</v>
      </c>
      <c r="K23" s="410">
        <v>0</v>
      </c>
      <c r="L23" s="431" t="s">
        <v>213</v>
      </c>
      <c r="M23" s="409">
        <f>N23+O23</f>
        <v>0</v>
      </c>
      <c r="N23" s="409">
        <f>P23+Q23</f>
        <v>0</v>
      </c>
      <c r="O23" s="410">
        <v>0</v>
      </c>
      <c r="P23" s="410">
        <v>0</v>
      </c>
      <c r="Q23" s="410">
        <v>0</v>
      </c>
      <c r="R23" s="412">
        <f>I23</f>
        <v>0</v>
      </c>
      <c r="S23" s="413">
        <v>0</v>
      </c>
      <c r="T23" s="412">
        <v>0</v>
      </c>
    </row>
    <row r="24" spans="1:20" ht="31.5" customHeight="1">
      <c r="A24" s="824"/>
      <c r="B24" s="825"/>
      <c r="C24" s="826" t="s">
        <v>537</v>
      </c>
      <c r="D24" s="808"/>
      <c r="E24" s="815"/>
      <c r="F24" s="823">
        <v>101160</v>
      </c>
      <c r="G24" s="407" t="s">
        <v>527</v>
      </c>
      <c r="H24" s="414">
        <f>I24+M24</f>
        <v>53954</v>
      </c>
      <c r="I24" s="415">
        <f>J24+K24</f>
        <v>40465</v>
      </c>
      <c r="J24" s="416">
        <v>40465</v>
      </c>
      <c r="K24" s="416">
        <v>0</v>
      </c>
      <c r="L24" s="415" t="s">
        <v>213</v>
      </c>
      <c r="M24" s="415">
        <f>N24+O24</f>
        <v>13489</v>
      </c>
      <c r="N24" s="415">
        <f>P24+Q24</f>
        <v>13489</v>
      </c>
      <c r="O24" s="416">
        <v>0</v>
      </c>
      <c r="P24" s="416">
        <v>13489</v>
      </c>
      <c r="Q24" s="416">
        <v>0</v>
      </c>
      <c r="R24" s="418">
        <v>40465</v>
      </c>
      <c r="S24" s="432">
        <v>40463</v>
      </c>
      <c r="T24" s="433">
        <v>40463</v>
      </c>
    </row>
    <row r="25" spans="1:20" ht="36" customHeight="1" thickBot="1">
      <c r="A25" s="824"/>
      <c r="B25" s="825"/>
      <c r="C25" s="826"/>
      <c r="D25" s="809"/>
      <c r="E25" s="815"/>
      <c r="F25" s="823"/>
      <c r="G25" s="420" t="s">
        <v>528</v>
      </c>
      <c r="H25" s="421">
        <f>H23+H24</f>
        <v>53954</v>
      </c>
      <c r="I25" s="422">
        <f>I23+I24</f>
        <v>40465</v>
      </c>
      <c r="J25" s="422">
        <f>J23+J24</f>
        <v>40465</v>
      </c>
      <c r="K25" s="422">
        <f>K23+K24</f>
        <v>0</v>
      </c>
      <c r="L25" s="417">
        <f>I25*100/H25</f>
        <v>74.99907328464988</v>
      </c>
      <c r="M25" s="422">
        <f aca="true" t="shared" si="2" ref="M25:T25">M23+M24</f>
        <v>13489</v>
      </c>
      <c r="N25" s="422">
        <f t="shared" si="2"/>
        <v>13489</v>
      </c>
      <c r="O25" s="422">
        <f t="shared" si="2"/>
        <v>0</v>
      </c>
      <c r="P25" s="422">
        <f t="shared" si="2"/>
        <v>13489</v>
      </c>
      <c r="Q25" s="422">
        <f t="shared" si="2"/>
        <v>0</v>
      </c>
      <c r="R25" s="423">
        <f t="shared" si="2"/>
        <v>40465</v>
      </c>
      <c r="S25" s="424">
        <f t="shared" si="2"/>
        <v>40463</v>
      </c>
      <c r="T25" s="423">
        <f t="shared" si="2"/>
        <v>40463</v>
      </c>
    </row>
    <row r="26" spans="1:20" s="387" customFormat="1" ht="31.5" customHeight="1">
      <c r="A26" s="833"/>
      <c r="B26" s="836"/>
      <c r="C26" s="838" t="s">
        <v>143</v>
      </c>
      <c r="D26" s="809"/>
      <c r="E26" s="844"/>
      <c r="F26" s="390">
        <f>F17+F20+F23</f>
        <v>3951640</v>
      </c>
      <c r="G26" s="391" t="s">
        <v>532</v>
      </c>
      <c r="H26" s="434">
        <f aca="true" t="shared" si="3" ref="H26:K27">H17+H20+H23</f>
        <v>1937848</v>
      </c>
      <c r="I26" s="434">
        <f t="shared" si="3"/>
        <v>1453389</v>
      </c>
      <c r="J26" s="434">
        <f t="shared" si="3"/>
        <v>1285009</v>
      </c>
      <c r="K26" s="434">
        <f t="shared" si="3"/>
        <v>168380</v>
      </c>
      <c r="L26" s="435">
        <f>I26*100/H26</f>
        <v>75.00015481090364</v>
      </c>
      <c r="M26" s="434">
        <f aca="true" t="shared" si="4" ref="M26:T27">M17+M20+M23</f>
        <v>484459</v>
      </c>
      <c r="N26" s="434">
        <f t="shared" si="4"/>
        <v>480459</v>
      </c>
      <c r="O26" s="434">
        <f t="shared" si="4"/>
        <v>4000</v>
      </c>
      <c r="P26" s="434">
        <f t="shared" si="4"/>
        <v>428329</v>
      </c>
      <c r="Q26" s="434">
        <f t="shared" si="4"/>
        <v>52130</v>
      </c>
      <c r="R26" s="436">
        <f t="shared" si="4"/>
        <v>1453389</v>
      </c>
      <c r="S26" s="434">
        <f t="shared" si="4"/>
        <v>839630</v>
      </c>
      <c r="T26" s="436">
        <f t="shared" si="4"/>
        <v>553160</v>
      </c>
    </row>
    <row r="27" spans="1:20" s="387" customFormat="1" ht="31.5" customHeight="1">
      <c r="A27" s="834"/>
      <c r="B27" s="825"/>
      <c r="C27" s="829"/>
      <c r="D27" s="826"/>
      <c r="E27" s="845"/>
      <c r="F27" s="831">
        <f>F18+F21+F24</f>
        <v>2963730</v>
      </c>
      <c r="G27" s="391" t="s">
        <v>527</v>
      </c>
      <c r="H27" s="437">
        <f t="shared" si="3"/>
        <v>53954</v>
      </c>
      <c r="I27" s="437">
        <f t="shared" si="3"/>
        <v>40465</v>
      </c>
      <c r="J27" s="437">
        <f t="shared" si="3"/>
        <v>40465</v>
      </c>
      <c r="K27" s="437">
        <f t="shared" si="3"/>
        <v>0</v>
      </c>
      <c r="L27" s="438" t="s">
        <v>213</v>
      </c>
      <c r="M27" s="437">
        <f t="shared" si="4"/>
        <v>13489</v>
      </c>
      <c r="N27" s="437">
        <f t="shared" si="4"/>
        <v>13489</v>
      </c>
      <c r="O27" s="437">
        <f t="shared" si="4"/>
        <v>0</v>
      </c>
      <c r="P27" s="437">
        <f t="shared" si="4"/>
        <v>13489</v>
      </c>
      <c r="Q27" s="437">
        <f t="shared" si="4"/>
        <v>0</v>
      </c>
      <c r="R27" s="439">
        <f t="shared" si="4"/>
        <v>40465</v>
      </c>
      <c r="S27" s="437">
        <f t="shared" si="4"/>
        <v>40463</v>
      </c>
      <c r="T27" s="439">
        <f t="shared" si="4"/>
        <v>40463</v>
      </c>
    </row>
    <row r="28" spans="1:21" ht="31.5" customHeight="1" thickBot="1">
      <c r="A28" s="835"/>
      <c r="B28" s="837"/>
      <c r="C28" s="839"/>
      <c r="D28" s="839"/>
      <c r="E28" s="846"/>
      <c r="F28" s="832"/>
      <c r="G28" s="440" t="s">
        <v>528</v>
      </c>
      <c r="H28" s="441">
        <f>H26+H27</f>
        <v>1991802</v>
      </c>
      <c r="I28" s="442">
        <f>I26+I27</f>
        <v>1493854</v>
      </c>
      <c r="J28" s="442">
        <f>J26+J27</f>
        <v>1325474</v>
      </c>
      <c r="K28" s="442">
        <f>K26+K27</f>
        <v>168380</v>
      </c>
      <c r="L28" s="443">
        <f>I28*100/H28</f>
        <v>75.00012551448387</v>
      </c>
      <c r="M28" s="442">
        <f aca="true" t="shared" si="5" ref="M28:T28">M26+M27</f>
        <v>497948</v>
      </c>
      <c r="N28" s="442">
        <f t="shared" si="5"/>
        <v>493948</v>
      </c>
      <c r="O28" s="442">
        <f t="shared" si="5"/>
        <v>4000</v>
      </c>
      <c r="P28" s="442">
        <f t="shared" si="5"/>
        <v>441818</v>
      </c>
      <c r="Q28" s="442">
        <f t="shared" si="5"/>
        <v>52130</v>
      </c>
      <c r="R28" s="444">
        <f t="shared" si="5"/>
        <v>1493854</v>
      </c>
      <c r="S28" s="445">
        <f t="shared" si="5"/>
        <v>880093</v>
      </c>
      <c r="T28" s="446">
        <f t="shared" si="5"/>
        <v>593623</v>
      </c>
      <c r="U28" s="447"/>
    </row>
    <row r="29" spans="1:21" ht="31.5" customHeight="1">
      <c r="A29" s="863" t="s">
        <v>143</v>
      </c>
      <c r="B29" s="864"/>
      <c r="C29" s="865"/>
      <c r="D29" s="810" t="s">
        <v>538</v>
      </c>
      <c r="E29" s="811"/>
      <c r="F29" s="435">
        <f>H29+S29+T29+51133</f>
        <v>311962</v>
      </c>
      <c r="G29" s="448" t="s">
        <v>213</v>
      </c>
      <c r="H29" s="449">
        <f>K28+O28+Q28</f>
        <v>224510</v>
      </c>
      <c r="I29" s="450">
        <f>K28</f>
        <v>168380</v>
      </c>
      <c r="J29" s="450" t="s">
        <v>213</v>
      </c>
      <c r="K29" s="450">
        <f>K28</f>
        <v>168380</v>
      </c>
      <c r="L29" s="435" t="s">
        <v>213</v>
      </c>
      <c r="M29" s="450">
        <f>O28+Q28</f>
        <v>56130</v>
      </c>
      <c r="N29" s="450">
        <f>Q28</f>
        <v>52130</v>
      </c>
      <c r="O29" s="450">
        <f>O28</f>
        <v>4000</v>
      </c>
      <c r="P29" s="450" t="s">
        <v>213</v>
      </c>
      <c r="Q29" s="450">
        <f>Q28</f>
        <v>52130</v>
      </c>
      <c r="R29" s="451" t="s">
        <v>213</v>
      </c>
      <c r="S29" s="452">
        <v>32604</v>
      </c>
      <c r="T29" s="451">
        <v>3715</v>
      </c>
      <c r="U29" s="447"/>
    </row>
    <row r="30" spans="1:21" ht="31.5" customHeight="1" thickBot="1">
      <c r="A30" s="866"/>
      <c r="B30" s="867"/>
      <c r="C30" s="868"/>
      <c r="D30" s="812" t="s">
        <v>539</v>
      </c>
      <c r="E30" s="813"/>
      <c r="F30" s="454">
        <f>H30+S30+T30+434989</f>
        <v>3639678</v>
      </c>
      <c r="G30" s="453" t="s">
        <v>213</v>
      </c>
      <c r="H30" s="455">
        <f>J28+P28</f>
        <v>1767292</v>
      </c>
      <c r="I30" s="456">
        <f>J28</f>
        <v>1325474</v>
      </c>
      <c r="J30" s="456">
        <f>J28</f>
        <v>1325474</v>
      </c>
      <c r="K30" s="456" t="s">
        <v>213</v>
      </c>
      <c r="L30" s="454" t="s">
        <v>213</v>
      </c>
      <c r="M30" s="456">
        <f>P28</f>
        <v>441818</v>
      </c>
      <c r="N30" s="456">
        <f>P28</f>
        <v>441818</v>
      </c>
      <c r="O30" s="456">
        <v>0</v>
      </c>
      <c r="P30" s="456">
        <f>P28</f>
        <v>441818</v>
      </c>
      <c r="Q30" s="456" t="s">
        <v>213</v>
      </c>
      <c r="R30" s="457" t="s">
        <v>213</v>
      </c>
      <c r="S30" s="458">
        <v>847489</v>
      </c>
      <c r="T30" s="457">
        <v>589908</v>
      </c>
      <c r="U30" s="447"/>
    </row>
    <row r="31" spans="1:20" ht="15.75">
      <c r="A31" s="382"/>
      <c r="B31" s="382"/>
      <c r="C31" s="382"/>
      <c r="D31" s="376"/>
      <c r="E31" s="375"/>
      <c r="F31" s="375"/>
      <c r="G31" s="375"/>
      <c r="H31" s="377"/>
      <c r="I31" s="377"/>
      <c r="J31" s="377"/>
      <c r="K31" s="377"/>
      <c r="L31" s="377"/>
      <c r="M31" s="377"/>
      <c r="N31" s="377"/>
      <c r="O31" s="377"/>
      <c r="P31" s="377"/>
      <c r="Q31" s="377"/>
      <c r="R31" s="377"/>
      <c r="S31" s="377"/>
      <c r="T31" s="377"/>
    </row>
    <row r="32" spans="1:20" ht="32.25" customHeight="1">
      <c r="A32" s="843" t="s">
        <v>540</v>
      </c>
      <c r="B32" s="843"/>
      <c r="C32" s="843"/>
      <c r="D32" s="376"/>
      <c r="E32" s="375"/>
      <c r="F32" s="459"/>
      <c r="G32" s="375"/>
      <c r="H32" s="377"/>
      <c r="I32" s="377"/>
      <c r="J32" s="377"/>
      <c r="K32" s="377"/>
      <c r="L32" s="377"/>
      <c r="M32" s="377"/>
      <c r="N32" s="377"/>
      <c r="O32" s="377"/>
      <c r="P32" s="377"/>
      <c r="Q32" s="377"/>
      <c r="R32" s="377"/>
      <c r="S32" s="377"/>
      <c r="T32" s="377"/>
    </row>
    <row r="33" spans="1:20" ht="15" customHeight="1">
      <c r="A33" s="848" t="s">
        <v>542</v>
      </c>
      <c r="B33" s="848"/>
      <c r="C33" s="848"/>
      <c r="D33" s="376"/>
      <c r="E33" s="375"/>
      <c r="F33" s="460"/>
      <c r="G33" s="460"/>
      <c r="H33" s="461"/>
      <c r="I33" s="462"/>
      <c r="J33" s="463"/>
      <c r="K33" s="463"/>
      <c r="L33" s="377"/>
      <c r="M33" s="377"/>
      <c r="N33" s="377"/>
      <c r="O33" s="377"/>
      <c r="P33" s="377"/>
      <c r="Q33" s="377"/>
      <c r="R33" s="377"/>
      <c r="S33" s="375"/>
      <c r="T33" s="375"/>
    </row>
    <row r="34" spans="1:20" ht="15.75">
      <c r="A34" s="848" t="s">
        <v>543</v>
      </c>
      <c r="B34" s="848"/>
      <c r="C34" s="848"/>
      <c r="D34" s="376"/>
      <c r="E34" s="375"/>
      <c r="F34" s="460"/>
      <c r="G34" s="460"/>
      <c r="H34" s="461"/>
      <c r="I34" s="462"/>
      <c r="J34" s="463"/>
      <c r="K34" s="463"/>
      <c r="L34" s="377"/>
      <c r="M34" s="377"/>
      <c r="N34" s="377"/>
      <c r="O34" s="377"/>
      <c r="P34" s="377"/>
      <c r="Q34" s="377"/>
      <c r="R34" s="377"/>
      <c r="S34" s="375"/>
      <c r="T34" s="375"/>
    </row>
    <row r="35" spans="1:20" ht="15.75">
      <c r="A35" s="848" t="s">
        <v>544</v>
      </c>
      <c r="B35" s="848"/>
      <c r="C35" s="848"/>
      <c r="D35" s="376"/>
      <c r="E35" s="375"/>
      <c r="F35" s="375"/>
      <c r="G35" s="375"/>
      <c r="H35" s="377"/>
      <c r="I35" s="377"/>
      <c r="J35" s="377"/>
      <c r="K35" s="377"/>
      <c r="L35" s="377"/>
      <c r="M35" s="377"/>
      <c r="N35" s="377"/>
      <c r="O35" s="377"/>
      <c r="P35" s="377"/>
      <c r="Q35" s="377"/>
      <c r="R35" s="377"/>
      <c r="S35" s="375"/>
      <c r="T35" s="375"/>
    </row>
    <row r="36" spans="1:20" ht="34.5" customHeight="1">
      <c r="A36" s="375"/>
      <c r="B36" s="375"/>
      <c r="C36" s="376"/>
      <c r="D36" s="376"/>
      <c r="E36" s="375"/>
      <c r="F36" s="375"/>
      <c r="G36" s="375"/>
      <c r="H36" s="377"/>
      <c r="I36" s="377"/>
      <c r="J36" s="377"/>
      <c r="K36" s="377"/>
      <c r="L36" s="377"/>
      <c r="M36" s="377"/>
      <c r="N36" s="377"/>
      <c r="O36" s="377"/>
      <c r="P36" s="377"/>
      <c r="Q36" s="377"/>
      <c r="R36" s="377"/>
      <c r="S36" s="375"/>
      <c r="T36" s="375"/>
    </row>
    <row r="37" spans="1:20" ht="0.75" customHeight="1">
      <c r="A37" s="375"/>
      <c r="B37" s="375"/>
      <c r="C37" s="376"/>
      <c r="D37" s="376"/>
      <c r="E37" s="375"/>
      <c r="F37" s="375"/>
      <c r="G37" s="375"/>
      <c r="H37" s="377"/>
      <c r="I37" s="377"/>
      <c r="J37" s="377"/>
      <c r="K37" s="377"/>
      <c r="L37" s="377"/>
      <c r="M37" s="377"/>
      <c r="N37" s="377"/>
      <c r="O37" s="377"/>
      <c r="P37" s="377"/>
      <c r="Q37" s="377"/>
      <c r="R37" s="377"/>
      <c r="S37" s="375"/>
      <c r="T37" s="375"/>
    </row>
    <row r="38" spans="1:20" ht="15.75" hidden="1">
      <c r="A38" s="375"/>
      <c r="B38" s="375"/>
      <c r="C38" s="376"/>
      <c r="D38" s="376"/>
      <c r="E38" s="375"/>
      <c r="F38" s="375"/>
      <c r="G38" s="375"/>
      <c r="H38" s="377"/>
      <c r="I38" s="377"/>
      <c r="J38" s="377"/>
      <c r="K38" s="377"/>
      <c r="L38" s="377"/>
      <c r="M38" s="377"/>
      <c r="N38" s="377"/>
      <c r="O38" s="377"/>
      <c r="P38" s="377"/>
      <c r="Q38" s="377"/>
      <c r="R38" s="377"/>
      <c r="S38" s="375"/>
      <c r="T38" s="375"/>
    </row>
    <row r="39" spans="1:20" ht="27.75" customHeight="1">
      <c r="A39" s="847"/>
      <c r="B39" s="847"/>
      <c r="C39" s="847"/>
      <c r="D39" s="376"/>
      <c r="E39" s="375"/>
      <c r="F39" s="375"/>
      <c r="G39" s="375"/>
      <c r="H39" s="377"/>
      <c r="I39" s="377"/>
      <c r="J39" s="377"/>
      <c r="K39" s="377"/>
      <c r="L39" s="377"/>
      <c r="M39" s="377"/>
      <c r="N39" s="377"/>
      <c r="O39" s="377"/>
      <c r="P39" s="377"/>
      <c r="Q39" s="377"/>
      <c r="R39" s="377"/>
      <c r="S39" s="375"/>
      <c r="T39" s="375"/>
    </row>
    <row r="40" spans="1:20" ht="15.75">
      <c r="A40" s="375"/>
      <c r="B40" s="375"/>
      <c r="C40" s="376"/>
      <c r="D40" s="376"/>
      <c r="E40" s="375"/>
      <c r="F40" s="375"/>
      <c r="G40" s="375"/>
      <c r="H40" s="377"/>
      <c r="I40" s="377"/>
      <c r="J40" s="377"/>
      <c r="K40" s="377"/>
      <c r="L40" s="377"/>
      <c r="M40" s="377"/>
      <c r="N40" s="377"/>
      <c r="O40" s="377"/>
      <c r="P40" s="377"/>
      <c r="Q40" s="377"/>
      <c r="R40" s="377"/>
      <c r="S40" s="375"/>
      <c r="T40" s="375"/>
    </row>
    <row r="41" spans="1:20" ht="14.25" customHeight="1">
      <c r="A41" s="375"/>
      <c r="B41" s="375"/>
      <c r="C41" s="376"/>
      <c r="D41" s="376"/>
      <c r="E41" s="375"/>
      <c r="F41" s="375"/>
      <c r="G41" s="375"/>
      <c r="H41" s="377"/>
      <c r="I41" s="377"/>
      <c r="J41" s="377"/>
      <c r="K41" s="377"/>
      <c r="L41" s="377"/>
      <c r="M41" s="377"/>
      <c r="N41" s="377"/>
      <c r="O41" s="377"/>
      <c r="P41" s="377"/>
      <c r="Q41" s="377"/>
      <c r="R41" s="377"/>
      <c r="S41" s="375"/>
      <c r="T41" s="375"/>
    </row>
    <row r="42" spans="1:20" ht="15.75">
      <c r="A42" s="375"/>
      <c r="B42" s="375"/>
      <c r="C42" s="376"/>
      <c r="D42" s="376"/>
      <c r="E42" s="375"/>
      <c r="F42" s="375"/>
      <c r="G42" s="375"/>
      <c r="H42" s="377"/>
      <c r="I42" s="377"/>
      <c r="J42" s="377"/>
      <c r="K42" s="377"/>
      <c r="L42" s="377"/>
      <c r="M42" s="377"/>
      <c r="N42" s="377"/>
      <c r="O42" s="377"/>
      <c r="P42" s="377"/>
      <c r="Q42" s="377"/>
      <c r="R42" s="377"/>
      <c r="S42" s="375"/>
      <c r="T42" s="375"/>
    </row>
    <row r="43" spans="1:20" ht="15.75">
      <c r="A43" s="464"/>
      <c r="B43" s="464"/>
      <c r="C43" s="376"/>
      <c r="D43" s="376"/>
      <c r="E43" s="375"/>
      <c r="F43" s="375"/>
      <c r="G43" s="375"/>
      <c r="H43" s="377"/>
      <c r="I43" s="377"/>
      <c r="J43" s="377"/>
      <c r="K43" s="377"/>
      <c r="L43" s="377"/>
      <c r="M43" s="377"/>
      <c r="N43" s="377"/>
      <c r="O43" s="377"/>
      <c r="P43" s="377"/>
      <c r="Q43" s="377"/>
      <c r="R43" s="377"/>
      <c r="S43" s="375"/>
      <c r="T43" s="375"/>
    </row>
    <row r="44" spans="1:20" ht="15.75">
      <c r="A44" s="375"/>
      <c r="B44" s="375"/>
      <c r="C44" s="376"/>
      <c r="D44" s="376"/>
      <c r="E44" s="375"/>
      <c r="F44" s="375"/>
      <c r="G44" s="375"/>
      <c r="H44" s="377"/>
      <c r="I44" s="377"/>
      <c r="J44" s="377"/>
      <c r="K44" s="377"/>
      <c r="L44" s="377"/>
      <c r="M44" s="377"/>
      <c r="N44" s="377"/>
      <c r="O44" s="377"/>
      <c r="P44" s="377"/>
      <c r="Q44" s="377"/>
      <c r="R44" s="377"/>
      <c r="S44" s="375"/>
      <c r="T44" s="375"/>
    </row>
    <row r="45" spans="1:20" ht="15.75">
      <c r="A45" s="375"/>
      <c r="B45" s="375"/>
      <c r="C45" s="376"/>
      <c r="D45" s="376"/>
      <c r="E45" s="375"/>
      <c r="F45" s="375"/>
      <c r="G45" s="375"/>
      <c r="H45" s="377"/>
      <c r="I45" s="377"/>
      <c r="J45" s="377"/>
      <c r="K45" s="377"/>
      <c r="L45" s="377"/>
      <c r="M45" s="377"/>
      <c r="N45" s="377"/>
      <c r="O45" s="377"/>
      <c r="P45" s="377"/>
      <c r="Q45" s="377"/>
      <c r="R45" s="377"/>
      <c r="S45" s="375"/>
      <c r="T45" s="375"/>
    </row>
    <row r="46" spans="1:20" ht="15.75">
      <c r="A46" s="375"/>
      <c r="B46" s="375"/>
      <c r="C46" s="376"/>
      <c r="D46" s="376"/>
      <c r="E46" s="375"/>
      <c r="F46" s="375"/>
      <c r="G46" s="375"/>
      <c r="H46" s="377"/>
      <c r="I46" s="377"/>
      <c r="J46" s="377"/>
      <c r="K46" s="377"/>
      <c r="L46" s="377"/>
      <c r="M46" s="377"/>
      <c r="N46" s="377"/>
      <c r="O46" s="377"/>
      <c r="P46" s="377"/>
      <c r="Q46" s="377"/>
      <c r="R46" s="377"/>
      <c r="S46" s="375"/>
      <c r="T46" s="375"/>
    </row>
    <row r="47" spans="1:20" ht="15.75">
      <c r="A47" s="843"/>
      <c r="B47" s="843"/>
      <c r="C47" s="843"/>
      <c r="D47" s="376"/>
      <c r="E47" s="375"/>
      <c r="F47" s="375"/>
      <c r="G47" s="375"/>
      <c r="H47" s="377"/>
      <c r="I47" s="377"/>
      <c r="J47" s="377"/>
      <c r="K47" s="377"/>
      <c r="L47" s="377"/>
      <c r="M47" s="377"/>
      <c r="N47" s="377"/>
      <c r="O47" s="377"/>
      <c r="P47" s="377"/>
      <c r="Q47" s="377"/>
      <c r="R47" s="377"/>
      <c r="S47" s="375"/>
      <c r="T47" s="375"/>
    </row>
    <row r="48" spans="1:20" ht="15.75">
      <c r="A48" s="843"/>
      <c r="B48" s="843"/>
      <c r="C48" s="843"/>
      <c r="D48" s="376"/>
      <c r="E48" s="375"/>
      <c r="F48" s="375"/>
      <c r="G48" s="375"/>
      <c r="H48" s="377"/>
      <c r="I48" s="377"/>
      <c r="J48" s="377"/>
      <c r="K48" s="377"/>
      <c r="L48" s="377"/>
      <c r="M48" s="377"/>
      <c r="N48" s="377"/>
      <c r="O48" s="377"/>
      <c r="P48" s="377"/>
      <c r="Q48" s="377"/>
      <c r="R48" s="377"/>
      <c r="S48" s="375"/>
      <c r="T48" s="375"/>
    </row>
    <row r="49" spans="1:18" ht="15.75">
      <c r="A49" s="375"/>
      <c r="B49" s="375"/>
      <c r="C49" s="376"/>
      <c r="D49" s="376"/>
      <c r="E49" s="375"/>
      <c r="F49" s="375"/>
      <c r="G49" s="375"/>
      <c r="H49" s="377"/>
      <c r="I49" s="377"/>
      <c r="J49" s="377"/>
      <c r="K49" s="377"/>
      <c r="L49" s="377"/>
      <c r="M49" s="377"/>
      <c r="N49" s="377"/>
      <c r="O49" s="377"/>
      <c r="P49" s="377"/>
      <c r="Q49" s="377"/>
      <c r="R49" s="377"/>
    </row>
    <row r="50" spans="1:18" ht="15.75">
      <c r="A50" s="375"/>
      <c r="B50" s="375"/>
      <c r="C50" s="376"/>
      <c r="D50" s="376"/>
      <c r="E50" s="375"/>
      <c r="F50" s="375"/>
      <c r="G50" s="375"/>
      <c r="H50" s="377"/>
      <c r="I50" s="377"/>
      <c r="J50" s="377"/>
      <c r="K50" s="377"/>
      <c r="L50" s="377"/>
      <c r="M50" s="377"/>
      <c r="N50" s="377"/>
      <c r="O50" s="377"/>
      <c r="P50" s="377"/>
      <c r="Q50" s="377"/>
      <c r="R50" s="377"/>
    </row>
  </sheetData>
  <mergeCells count="58">
    <mergeCell ref="A6:T6"/>
    <mergeCell ref="A7:T7"/>
    <mergeCell ref="A8:T8"/>
    <mergeCell ref="A33:C33"/>
    <mergeCell ref="H12:R12"/>
    <mergeCell ref="F13:F14"/>
    <mergeCell ref="H13:H15"/>
    <mergeCell ref="A29:C30"/>
    <mergeCell ref="I13:Q13"/>
    <mergeCell ref="A23:A25"/>
    <mergeCell ref="T13:T15"/>
    <mergeCell ref="A34:C34"/>
    <mergeCell ref="N14:Q14"/>
    <mergeCell ref="L14:L15"/>
    <mergeCell ref="I14:I15"/>
    <mergeCell ref="J14:J15"/>
    <mergeCell ref="K14:K15"/>
    <mergeCell ref="M14:M15"/>
    <mergeCell ref="A13:A15"/>
    <mergeCell ref="E17:E19"/>
    <mergeCell ref="A47:C47"/>
    <mergeCell ref="A48:C48"/>
    <mergeCell ref="E26:E28"/>
    <mergeCell ref="A32:C32"/>
    <mergeCell ref="A39:C39"/>
    <mergeCell ref="A35:C35"/>
    <mergeCell ref="A20:A22"/>
    <mergeCell ref="B20:B22"/>
    <mergeCell ref="C21:C22"/>
    <mergeCell ref="E23:E25"/>
    <mergeCell ref="B23:B25"/>
    <mergeCell ref="D23:D25"/>
    <mergeCell ref="C24:C25"/>
    <mergeCell ref="F27:F28"/>
    <mergeCell ref="A26:A28"/>
    <mergeCell ref="B26:B28"/>
    <mergeCell ref="C26:C28"/>
    <mergeCell ref="D26:D28"/>
    <mergeCell ref="A17:A19"/>
    <mergeCell ref="B17:B19"/>
    <mergeCell ref="Q2:S2"/>
    <mergeCell ref="Q3:S3"/>
    <mergeCell ref="F18:F19"/>
    <mergeCell ref="C18:C19"/>
    <mergeCell ref="C13:C14"/>
    <mergeCell ref="D13:D15"/>
    <mergeCell ref="E13:E15"/>
    <mergeCell ref="B13:B15"/>
    <mergeCell ref="D17:D19"/>
    <mergeCell ref="D29:E29"/>
    <mergeCell ref="D30:E30"/>
    <mergeCell ref="Q1:S1"/>
    <mergeCell ref="E20:E22"/>
    <mergeCell ref="F21:F22"/>
    <mergeCell ref="R13:R15"/>
    <mergeCell ref="S13:S15"/>
    <mergeCell ref="F24:F25"/>
    <mergeCell ref="D20:D22"/>
  </mergeCells>
  <printOptions horizontalCentered="1"/>
  <pageMargins left="0.984251968503937" right="0.7086614173228347" top="0.7874015748031497" bottom="0.984251968503937" header="0" footer="0.1968503937007874"/>
  <pageSetup fitToHeight="1" fitToWidth="1" horizontalDpi="600" verticalDpi="600" orientation="landscape" paperSize="9" scale="47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764"/>
  <sheetViews>
    <sheetView workbookViewId="0" topLeftCell="A1">
      <selection activeCell="A1" sqref="A1"/>
    </sheetView>
  </sheetViews>
  <sheetFormatPr defaultColWidth="9.00390625" defaultRowHeight="12.75"/>
  <cols>
    <col min="1" max="1" width="5.00390625" style="1" customWidth="1"/>
    <col min="2" max="2" width="7.00390625" style="1" customWidth="1"/>
    <col min="3" max="3" width="5.25390625" style="1" customWidth="1"/>
    <col min="4" max="4" width="33.00390625" style="1" customWidth="1"/>
    <col min="5" max="5" width="11.625" style="1" customWidth="1"/>
    <col min="6" max="6" width="10.25390625" style="1" customWidth="1"/>
    <col min="7" max="8" width="11.625" style="1" customWidth="1"/>
    <col min="9" max="9" width="10.375" style="1" customWidth="1"/>
    <col min="10" max="10" width="11.00390625" style="1" customWidth="1"/>
    <col min="11" max="16384" width="9.125" style="1" customWidth="1"/>
  </cols>
  <sheetData>
    <row r="1" spans="6:9" ht="12.75">
      <c r="F1" s="2"/>
      <c r="H1" s="2" t="s">
        <v>202</v>
      </c>
      <c r="I1" s="2"/>
    </row>
    <row r="2" spans="6:9" ht="12.75">
      <c r="F2" s="2"/>
      <c r="H2" s="2" t="s">
        <v>1</v>
      </c>
      <c r="I2" s="2"/>
    </row>
    <row r="3" ht="12.75">
      <c r="H3" s="1" t="s">
        <v>2</v>
      </c>
    </row>
    <row r="6" spans="1:10" ht="43.5" customHeight="1">
      <c r="A6" s="762" t="s">
        <v>229</v>
      </c>
      <c r="B6" s="762"/>
      <c r="C6" s="762"/>
      <c r="D6" s="762"/>
      <c r="E6" s="762"/>
      <c r="F6" s="762"/>
      <c r="G6" s="762"/>
      <c r="H6" s="762"/>
      <c r="I6" s="762"/>
      <c r="J6" s="762"/>
    </row>
    <row r="7" spans="1:10" ht="12.75">
      <c r="A7" s="762"/>
      <c r="B7" s="762"/>
      <c r="C7" s="762"/>
      <c r="D7" s="762"/>
      <c r="E7" s="762"/>
      <c r="F7" s="762"/>
      <c r="G7" s="762"/>
      <c r="H7" s="762"/>
      <c r="I7" s="762"/>
      <c r="J7" s="762"/>
    </row>
    <row r="8" spans="1:10" ht="12.75">
      <c r="A8" s="4"/>
      <c r="B8" s="4"/>
      <c r="C8" s="4"/>
      <c r="D8" s="4"/>
      <c r="E8" s="4"/>
      <c r="F8" s="4"/>
      <c r="G8" s="4"/>
      <c r="H8" s="4"/>
      <c r="I8" s="4"/>
      <c r="J8" s="4"/>
    </row>
    <row r="9" spans="1:10" s="171" customFormat="1" ht="15.75">
      <c r="A9" s="170"/>
      <c r="B9" s="170"/>
      <c r="C9" s="170"/>
      <c r="D9" s="170"/>
      <c r="E9" s="170"/>
      <c r="F9" s="170"/>
      <c r="G9" s="170"/>
      <c r="H9" s="170"/>
      <c r="I9" s="170"/>
      <c r="J9" s="170"/>
    </row>
    <row r="10" spans="1:10" ht="12.75">
      <c r="A10" s="144"/>
      <c r="B10" s="144"/>
      <c r="C10" s="144"/>
      <c r="E10" s="144"/>
      <c r="F10" s="144"/>
      <c r="G10" s="144"/>
      <c r="J10" s="144" t="s">
        <v>4</v>
      </c>
    </row>
    <row r="11" spans="1:10" s="42" customFormat="1" ht="12.75">
      <c r="A11" s="874" t="s">
        <v>5</v>
      </c>
      <c r="B11" s="874" t="s">
        <v>6</v>
      </c>
      <c r="C11" s="875" t="s">
        <v>7</v>
      </c>
      <c r="D11" s="874" t="s">
        <v>8</v>
      </c>
      <c r="E11" s="877" t="s">
        <v>203</v>
      </c>
      <c r="F11" s="877"/>
      <c r="G11" s="877"/>
      <c r="H11" s="877" t="s">
        <v>204</v>
      </c>
      <c r="I11" s="877"/>
      <c r="J11" s="877"/>
    </row>
    <row r="12" spans="1:10" s="174" customFormat="1" ht="32.25" customHeight="1">
      <c r="A12" s="874"/>
      <c r="B12" s="874"/>
      <c r="C12" s="876"/>
      <c r="D12" s="874"/>
      <c r="E12" s="147" t="s">
        <v>205</v>
      </c>
      <c r="F12" s="173" t="s">
        <v>206</v>
      </c>
      <c r="G12" s="147" t="s">
        <v>207</v>
      </c>
      <c r="H12" s="147" t="s">
        <v>208</v>
      </c>
      <c r="I12" s="173" t="s">
        <v>206</v>
      </c>
      <c r="J12" s="147" t="s">
        <v>207</v>
      </c>
    </row>
    <row r="13" spans="1:10" s="178" customFormat="1" ht="16.5" customHeight="1">
      <c r="A13" s="175">
        <v>1</v>
      </c>
      <c r="B13" s="175">
        <v>2</v>
      </c>
      <c r="C13" s="175">
        <v>3</v>
      </c>
      <c r="D13" s="175">
        <v>4</v>
      </c>
      <c r="E13" s="176">
        <v>5</v>
      </c>
      <c r="F13" s="177">
        <v>6</v>
      </c>
      <c r="G13" s="176">
        <v>7</v>
      </c>
      <c r="H13" s="176">
        <v>8</v>
      </c>
      <c r="I13" s="177">
        <v>9</v>
      </c>
      <c r="J13" s="176">
        <v>10</v>
      </c>
    </row>
    <row r="14" spans="1:14" s="183" customFormat="1" ht="20.25" customHeight="1">
      <c r="A14" s="179"/>
      <c r="B14" s="179"/>
      <c r="C14" s="179"/>
      <c r="D14" s="180" t="s">
        <v>209</v>
      </c>
      <c r="E14" s="181">
        <v>14198000</v>
      </c>
      <c r="F14" s="181">
        <f>F15</f>
        <v>1056000</v>
      </c>
      <c r="G14" s="181">
        <f>E14+F14</f>
        <v>15254000</v>
      </c>
      <c r="H14" s="181">
        <v>14198000</v>
      </c>
      <c r="I14" s="181">
        <f>I15</f>
        <v>1056000</v>
      </c>
      <c r="J14" s="181">
        <f>H14+I14</f>
        <v>15254000</v>
      </c>
      <c r="K14" s="182"/>
      <c r="L14" s="182"/>
      <c r="M14" s="182"/>
      <c r="N14" s="182"/>
    </row>
    <row r="15" spans="1:14" s="187" customFormat="1" ht="18.75" customHeight="1">
      <c r="A15" s="154" t="s">
        <v>14</v>
      </c>
      <c r="B15" s="154"/>
      <c r="C15" s="154"/>
      <c r="D15" s="184" t="s">
        <v>210</v>
      </c>
      <c r="E15" s="185">
        <v>4479000</v>
      </c>
      <c r="F15" s="185">
        <f>F17+F26</f>
        <v>1056000</v>
      </c>
      <c r="G15" s="185">
        <f>E15+F15</f>
        <v>5535000</v>
      </c>
      <c r="H15" s="185">
        <v>4479000</v>
      </c>
      <c r="I15" s="185">
        <f>I17+I26</f>
        <v>1056000</v>
      </c>
      <c r="J15" s="185">
        <f>H15+I15</f>
        <v>5535000</v>
      </c>
      <c r="K15" s="186"/>
      <c r="L15" s="186"/>
      <c r="M15" s="186"/>
      <c r="N15" s="186"/>
    </row>
    <row r="16" spans="1:14" s="183" customFormat="1" ht="39" customHeight="1">
      <c r="A16" s="871" t="s">
        <v>211</v>
      </c>
      <c r="B16" s="872"/>
      <c r="C16" s="872"/>
      <c r="D16" s="873"/>
      <c r="E16" s="181"/>
      <c r="F16" s="181"/>
      <c r="G16" s="181"/>
      <c r="H16" s="181"/>
      <c r="I16" s="181"/>
      <c r="J16" s="181"/>
      <c r="K16" s="182"/>
      <c r="L16" s="182"/>
      <c r="M16" s="182"/>
      <c r="N16" s="182"/>
    </row>
    <row r="17" spans="1:14" s="187" customFormat="1" ht="20.25" customHeight="1">
      <c r="A17" s="154"/>
      <c r="B17" s="154" t="s">
        <v>21</v>
      </c>
      <c r="C17" s="154"/>
      <c r="D17" s="188" t="s">
        <v>22</v>
      </c>
      <c r="E17" s="185">
        <v>3973000</v>
      </c>
      <c r="F17" s="185">
        <f>F18</f>
        <v>456000</v>
      </c>
      <c r="G17" s="185">
        <f>E17+F17</f>
        <v>4429000</v>
      </c>
      <c r="H17" s="185">
        <v>3973000</v>
      </c>
      <c r="I17" s="185">
        <f>I20</f>
        <v>456000</v>
      </c>
      <c r="J17" s="185">
        <f>H17+I17</f>
        <v>4429000</v>
      </c>
      <c r="K17" s="186"/>
      <c r="L17" s="186"/>
      <c r="M17" s="186"/>
      <c r="N17" s="186"/>
    </row>
    <row r="18" spans="1:14" s="187" customFormat="1" ht="20.25" customHeight="1">
      <c r="A18" s="154"/>
      <c r="B18" s="154"/>
      <c r="C18" s="154"/>
      <c r="D18" s="184" t="s">
        <v>212</v>
      </c>
      <c r="E18" s="185">
        <v>3973000</v>
      </c>
      <c r="F18" s="185">
        <f>F19</f>
        <v>456000</v>
      </c>
      <c r="G18" s="185">
        <f>E18+F18</f>
        <v>4429000</v>
      </c>
      <c r="H18" s="189" t="s">
        <v>213</v>
      </c>
      <c r="I18" s="189" t="s">
        <v>213</v>
      </c>
      <c r="J18" s="189" t="s">
        <v>213</v>
      </c>
      <c r="K18" s="186"/>
      <c r="L18" s="186"/>
      <c r="M18" s="186"/>
      <c r="N18" s="186"/>
    </row>
    <row r="19" spans="1:14" s="144" customFormat="1" ht="71.25" customHeight="1">
      <c r="A19" s="157"/>
      <c r="B19" s="157"/>
      <c r="C19" s="157" t="s">
        <v>23</v>
      </c>
      <c r="D19" s="190" t="s">
        <v>214</v>
      </c>
      <c r="E19" s="191">
        <v>2073000</v>
      </c>
      <c r="F19" s="191">
        <v>456000</v>
      </c>
      <c r="G19" s="191">
        <f>E19+F19</f>
        <v>2529000</v>
      </c>
      <c r="H19" s="192" t="s">
        <v>213</v>
      </c>
      <c r="I19" s="192" t="s">
        <v>213</v>
      </c>
      <c r="J19" s="192" t="s">
        <v>213</v>
      </c>
      <c r="K19" s="193"/>
      <c r="L19" s="193"/>
      <c r="M19" s="193"/>
      <c r="N19" s="193"/>
    </row>
    <row r="20" spans="1:14" s="187" customFormat="1" ht="20.25" customHeight="1">
      <c r="A20" s="154"/>
      <c r="B20" s="154"/>
      <c r="C20" s="154"/>
      <c r="D20" s="184" t="s">
        <v>215</v>
      </c>
      <c r="E20" s="189" t="s">
        <v>213</v>
      </c>
      <c r="F20" s="189" t="s">
        <v>213</v>
      </c>
      <c r="G20" s="189" t="s">
        <v>213</v>
      </c>
      <c r="H20" s="185">
        <v>3973000</v>
      </c>
      <c r="I20" s="185">
        <f>I21+I22+I23+I24</f>
        <v>456000</v>
      </c>
      <c r="J20" s="185">
        <f>H20+I20</f>
        <v>4429000</v>
      </c>
      <c r="K20" s="186"/>
      <c r="L20" s="186"/>
      <c r="M20" s="186"/>
      <c r="N20" s="186"/>
    </row>
    <row r="21" spans="1:14" s="144" customFormat="1" ht="20.25" customHeight="1">
      <c r="A21" s="157"/>
      <c r="B21" s="157"/>
      <c r="C21" s="157" t="s">
        <v>216</v>
      </c>
      <c r="D21" s="190" t="s">
        <v>217</v>
      </c>
      <c r="E21" s="192" t="s">
        <v>213</v>
      </c>
      <c r="F21" s="192" t="s">
        <v>213</v>
      </c>
      <c r="G21" s="192" t="s">
        <v>213</v>
      </c>
      <c r="H21" s="191">
        <v>760000</v>
      </c>
      <c r="I21" s="191">
        <v>110000</v>
      </c>
      <c r="J21" s="191">
        <f>H21+I21</f>
        <v>870000</v>
      </c>
      <c r="K21" s="193"/>
      <c r="L21" s="193"/>
      <c r="M21" s="193"/>
      <c r="N21" s="193"/>
    </row>
    <row r="22" spans="1:14" s="144" customFormat="1" ht="20.25" customHeight="1">
      <c r="A22" s="157"/>
      <c r="B22" s="157"/>
      <c r="C22" s="157" t="s">
        <v>218</v>
      </c>
      <c r="D22" s="190" t="s">
        <v>219</v>
      </c>
      <c r="E22" s="192" t="s">
        <v>213</v>
      </c>
      <c r="F22" s="192" t="s">
        <v>213</v>
      </c>
      <c r="G22" s="192" t="s">
        <v>213</v>
      </c>
      <c r="H22" s="191">
        <v>673000</v>
      </c>
      <c r="I22" s="191">
        <v>245000</v>
      </c>
      <c r="J22" s="191">
        <f>H22+I22</f>
        <v>918000</v>
      </c>
      <c r="K22" s="193"/>
      <c r="L22" s="193"/>
      <c r="M22" s="193"/>
      <c r="N22" s="193"/>
    </row>
    <row r="23" spans="1:14" s="144" customFormat="1" ht="20.25" customHeight="1">
      <c r="A23" s="157"/>
      <c r="B23" s="157"/>
      <c r="C23" s="157" t="s">
        <v>220</v>
      </c>
      <c r="D23" s="190" t="s">
        <v>221</v>
      </c>
      <c r="E23" s="192" t="s">
        <v>213</v>
      </c>
      <c r="F23" s="192" t="s">
        <v>213</v>
      </c>
      <c r="G23" s="192" t="s">
        <v>213</v>
      </c>
      <c r="H23" s="191">
        <v>516450</v>
      </c>
      <c r="I23" s="191">
        <v>21000</v>
      </c>
      <c r="J23" s="191">
        <f>H23+I23</f>
        <v>537450</v>
      </c>
      <c r="K23" s="193"/>
      <c r="L23" s="193"/>
      <c r="M23" s="193"/>
      <c r="N23" s="193"/>
    </row>
    <row r="24" spans="1:14" s="144" customFormat="1" ht="20.25" customHeight="1">
      <c r="A24" s="157"/>
      <c r="B24" s="157"/>
      <c r="C24" s="157" t="s">
        <v>222</v>
      </c>
      <c r="D24" s="190" t="s">
        <v>223</v>
      </c>
      <c r="E24" s="192" t="s">
        <v>213</v>
      </c>
      <c r="F24" s="192" t="s">
        <v>213</v>
      </c>
      <c r="G24" s="192" t="s">
        <v>213</v>
      </c>
      <c r="H24" s="191">
        <v>108000</v>
      </c>
      <c r="I24" s="191">
        <v>80000</v>
      </c>
      <c r="J24" s="191">
        <f>H24+I24</f>
        <v>188000</v>
      </c>
      <c r="K24" s="193"/>
      <c r="L24" s="193"/>
      <c r="M24" s="193"/>
      <c r="N24" s="193"/>
    </row>
    <row r="25" spans="1:14" s="144" customFormat="1" ht="29.25" customHeight="1">
      <c r="A25" s="871" t="s">
        <v>224</v>
      </c>
      <c r="B25" s="872"/>
      <c r="C25" s="872"/>
      <c r="D25" s="873"/>
      <c r="E25" s="191"/>
      <c r="F25" s="191"/>
      <c r="G25" s="191"/>
      <c r="H25" s="191"/>
      <c r="I25" s="191"/>
      <c r="J25" s="191"/>
      <c r="K25" s="193"/>
      <c r="L25" s="193"/>
      <c r="M25" s="193"/>
      <c r="N25" s="193"/>
    </row>
    <row r="26" spans="1:14" s="187" customFormat="1" ht="32.25" customHeight="1">
      <c r="A26" s="154"/>
      <c r="B26" s="154" t="s">
        <v>25</v>
      </c>
      <c r="C26" s="154"/>
      <c r="D26" s="184" t="s">
        <v>26</v>
      </c>
      <c r="E26" s="185">
        <v>0</v>
      </c>
      <c r="F26" s="185">
        <f>F27</f>
        <v>600000</v>
      </c>
      <c r="G26" s="185">
        <f>E26+F26</f>
        <v>600000</v>
      </c>
      <c r="H26" s="185">
        <v>0</v>
      </c>
      <c r="I26" s="185">
        <f>I29</f>
        <v>600000</v>
      </c>
      <c r="J26" s="185">
        <f>H26+I26</f>
        <v>600000</v>
      </c>
      <c r="K26" s="186"/>
      <c r="L26" s="186"/>
      <c r="M26" s="186"/>
      <c r="N26" s="186"/>
    </row>
    <row r="27" spans="1:14" s="187" customFormat="1" ht="26.25" customHeight="1">
      <c r="A27" s="154"/>
      <c r="B27" s="154"/>
      <c r="C27" s="154"/>
      <c r="D27" s="184" t="s">
        <v>212</v>
      </c>
      <c r="E27" s="185">
        <v>0</v>
      </c>
      <c r="F27" s="185">
        <f>F28</f>
        <v>600000</v>
      </c>
      <c r="G27" s="185">
        <f>E27+F27</f>
        <v>600000</v>
      </c>
      <c r="H27" s="189" t="s">
        <v>213</v>
      </c>
      <c r="I27" s="189" t="s">
        <v>213</v>
      </c>
      <c r="J27" s="189" t="s">
        <v>213</v>
      </c>
      <c r="K27" s="186"/>
      <c r="L27" s="186"/>
      <c r="M27" s="186"/>
      <c r="N27" s="186"/>
    </row>
    <row r="28" spans="1:14" s="144" customFormat="1" ht="90.75" customHeight="1">
      <c r="A28" s="157"/>
      <c r="B28" s="157"/>
      <c r="C28" s="157" t="s">
        <v>27</v>
      </c>
      <c r="D28" s="190" t="s">
        <v>28</v>
      </c>
      <c r="E28" s="191">
        <v>0</v>
      </c>
      <c r="F28" s="191">
        <v>600000</v>
      </c>
      <c r="G28" s="191">
        <f>E28+F28</f>
        <v>600000</v>
      </c>
      <c r="H28" s="192" t="s">
        <v>213</v>
      </c>
      <c r="I28" s="192" t="s">
        <v>213</v>
      </c>
      <c r="J28" s="192" t="s">
        <v>213</v>
      </c>
      <c r="K28" s="193"/>
      <c r="L28" s="193"/>
      <c r="M28" s="193"/>
      <c r="N28" s="193"/>
    </row>
    <row r="29" spans="1:14" s="187" customFormat="1" ht="25.5" customHeight="1">
      <c r="A29" s="154"/>
      <c r="B29" s="154"/>
      <c r="C29" s="154"/>
      <c r="D29" s="184" t="s">
        <v>215</v>
      </c>
      <c r="E29" s="189" t="s">
        <v>213</v>
      </c>
      <c r="F29" s="189" t="s">
        <v>213</v>
      </c>
      <c r="G29" s="189" t="s">
        <v>213</v>
      </c>
      <c r="H29" s="194">
        <v>0</v>
      </c>
      <c r="I29" s="194">
        <f>I30</f>
        <v>600000</v>
      </c>
      <c r="J29" s="194">
        <f>H29+I29</f>
        <v>600000</v>
      </c>
      <c r="K29" s="186"/>
      <c r="L29" s="186"/>
      <c r="M29" s="186"/>
      <c r="N29" s="186"/>
    </row>
    <row r="30" spans="1:10" ht="36" customHeight="1">
      <c r="A30" s="195"/>
      <c r="B30" s="195"/>
      <c r="C30" s="195" t="s">
        <v>225</v>
      </c>
      <c r="D30" s="190" t="s">
        <v>226</v>
      </c>
      <c r="E30" s="196" t="s">
        <v>213</v>
      </c>
      <c r="F30" s="196" t="s">
        <v>213</v>
      </c>
      <c r="G30" s="196" t="s">
        <v>213</v>
      </c>
      <c r="H30" s="197">
        <v>0</v>
      </c>
      <c r="I30" s="197">
        <v>600000</v>
      </c>
      <c r="J30" s="197">
        <f>H30+I30</f>
        <v>600000</v>
      </c>
    </row>
    <row r="31" spans="1:10" ht="18" customHeight="1" thickBot="1">
      <c r="A31" s="198"/>
      <c r="B31" s="199"/>
      <c r="C31" s="199"/>
      <c r="D31" s="199"/>
      <c r="E31" s="200"/>
      <c r="F31" s="200"/>
      <c r="G31" s="200"/>
      <c r="H31" s="201"/>
      <c r="I31" s="201"/>
      <c r="J31" s="202"/>
    </row>
    <row r="32" spans="1:10" s="171" customFormat="1" ht="18" customHeight="1" thickBot="1">
      <c r="A32" s="203"/>
      <c r="B32" s="204"/>
      <c r="C32" s="204"/>
      <c r="D32" s="204" t="s">
        <v>227</v>
      </c>
      <c r="E32" s="205">
        <v>14387174</v>
      </c>
      <c r="F32" s="205">
        <f>F14</f>
        <v>1056000</v>
      </c>
      <c r="G32" s="205">
        <f>E32+F32</f>
        <v>15443174</v>
      </c>
      <c r="H32" s="205">
        <v>14387174</v>
      </c>
      <c r="I32" s="205">
        <f>I14</f>
        <v>1056000</v>
      </c>
      <c r="J32" s="206">
        <f>H32+I32</f>
        <v>15443174</v>
      </c>
    </row>
    <row r="33" spans="1:10" ht="18" customHeight="1">
      <c r="A33" s="199"/>
      <c r="B33" s="199"/>
      <c r="C33" s="199"/>
      <c r="D33" s="199"/>
      <c r="E33" s="200"/>
      <c r="F33" s="200"/>
      <c r="G33" s="200"/>
      <c r="H33" s="201"/>
      <c r="I33" s="201"/>
      <c r="J33" s="201"/>
    </row>
    <row r="34" spans="1:10" ht="18" customHeight="1">
      <c r="A34" s="199"/>
      <c r="B34" s="199"/>
      <c r="C34" s="199"/>
      <c r="D34" s="199"/>
      <c r="E34" s="200"/>
      <c r="F34" s="200"/>
      <c r="G34" s="200"/>
      <c r="H34" s="201"/>
      <c r="I34" s="201"/>
      <c r="J34" s="201"/>
    </row>
    <row r="35" spans="1:10" ht="18" customHeight="1">
      <c r="A35" s="199"/>
      <c r="B35" s="199"/>
      <c r="C35" s="199"/>
      <c r="D35" s="199"/>
      <c r="E35" s="200"/>
      <c r="F35" s="200"/>
      <c r="G35" s="200"/>
      <c r="H35" s="201"/>
      <c r="I35" s="201"/>
      <c r="J35" s="201"/>
    </row>
    <row r="36" spans="1:10" ht="18" customHeight="1">
      <c r="A36" s="199"/>
      <c r="B36" s="199"/>
      <c r="C36" s="199"/>
      <c r="D36" s="199"/>
      <c r="E36" s="200"/>
      <c r="F36" s="200"/>
      <c r="G36" s="200"/>
      <c r="H36" s="201"/>
      <c r="I36" s="201"/>
      <c r="J36" s="201"/>
    </row>
    <row r="37" spans="1:10" ht="18" customHeight="1">
      <c r="A37" s="199"/>
      <c r="B37" s="199"/>
      <c r="C37" s="199"/>
      <c r="D37" s="199"/>
      <c r="E37" s="200"/>
      <c r="F37" s="200"/>
      <c r="G37" s="200"/>
      <c r="H37" s="201"/>
      <c r="I37" s="201"/>
      <c r="J37" s="201"/>
    </row>
    <row r="38" spans="1:10" ht="18" customHeight="1">
      <c r="A38" s="199"/>
      <c r="B38" s="199"/>
      <c r="C38" s="199"/>
      <c r="D38" s="199"/>
      <c r="E38" s="200"/>
      <c r="F38" s="200"/>
      <c r="G38" s="200"/>
      <c r="H38" s="201"/>
      <c r="I38" s="201"/>
      <c r="J38" s="201"/>
    </row>
    <row r="39" spans="1:10" ht="18" customHeight="1">
      <c r="A39" s="199"/>
      <c r="B39" s="199"/>
      <c r="C39" s="199"/>
      <c r="D39" s="199"/>
      <c r="E39" s="200"/>
      <c r="F39" s="200"/>
      <c r="G39" s="200"/>
      <c r="H39" s="201"/>
      <c r="I39" s="201"/>
      <c r="J39" s="201"/>
    </row>
    <row r="40" spans="1:10" ht="18" customHeight="1">
      <c r="A40" s="199"/>
      <c r="B40" s="199"/>
      <c r="C40" s="199"/>
      <c r="D40" s="199"/>
      <c r="E40" s="200"/>
      <c r="F40" s="200"/>
      <c r="G40" s="200"/>
      <c r="H40" s="201"/>
      <c r="I40" s="201"/>
      <c r="J40" s="201"/>
    </row>
    <row r="41" spans="1:10" ht="12.75">
      <c r="A41" s="199"/>
      <c r="B41" s="199"/>
      <c r="C41" s="199"/>
      <c r="D41" s="207" t="s">
        <v>228</v>
      </c>
      <c r="E41" s="199"/>
      <c r="F41" s="208">
        <f>F19+F28</f>
        <v>1056000</v>
      </c>
      <c r="G41" s="207"/>
      <c r="H41" s="207"/>
      <c r="I41" s="208">
        <f>I21+I22+I23+I24+I30</f>
        <v>1056000</v>
      </c>
      <c r="J41" s="199"/>
    </row>
    <row r="42" spans="4:14" ht="12.75">
      <c r="D42" s="62"/>
      <c r="E42" s="209"/>
      <c r="F42" s="209"/>
      <c r="G42" s="209"/>
      <c r="H42" s="62"/>
      <c r="I42" s="62"/>
      <c r="J42" s="62"/>
      <c r="K42" s="62"/>
      <c r="L42" s="62"/>
      <c r="M42" s="62"/>
      <c r="N42" s="62"/>
    </row>
    <row r="43" spans="4:14" ht="12.75">
      <c r="D43" s="62"/>
      <c r="E43" s="209"/>
      <c r="F43" s="209"/>
      <c r="G43" s="209"/>
      <c r="H43" s="62"/>
      <c r="I43" s="62"/>
      <c r="J43" s="62"/>
      <c r="K43" s="62"/>
      <c r="L43" s="62"/>
      <c r="M43" s="62"/>
      <c r="N43" s="62"/>
    </row>
    <row r="44" spans="4:14" ht="12.75">
      <c r="D44" s="62"/>
      <c r="E44" s="209"/>
      <c r="F44" s="209"/>
      <c r="G44" s="209"/>
      <c r="H44" s="62"/>
      <c r="I44" s="62"/>
      <c r="J44" s="62"/>
      <c r="K44" s="62"/>
      <c r="L44" s="62"/>
      <c r="M44" s="62"/>
      <c r="N44" s="62"/>
    </row>
    <row r="45" spans="4:14" ht="12.75">
      <c r="D45" s="62"/>
      <c r="E45" s="209"/>
      <c r="F45" s="209"/>
      <c r="G45" s="209"/>
      <c r="H45" s="62"/>
      <c r="I45" s="62"/>
      <c r="J45" s="62"/>
      <c r="K45" s="62"/>
      <c r="L45" s="62"/>
      <c r="M45" s="62"/>
      <c r="N45" s="62"/>
    </row>
    <row r="46" spans="4:14" ht="12.75">
      <c r="D46" s="62"/>
      <c r="E46" s="209"/>
      <c r="F46" s="209"/>
      <c r="G46" s="209"/>
      <c r="H46" s="62"/>
      <c r="I46" s="62"/>
      <c r="J46" s="62"/>
      <c r="K46" s="62"/>
      <c r="L46" s="62"/>
      <c r="M46" s="62"/>
      <c r="N46" s="62"/>
    </row>
    <row r="47" spans="4:14" ht="12.75">
      <c r="D47" s="62"/>
      <c r="E47" s="209"/>
      <c r="F47" s="209"/>
      <c r="G47" s="209"/>
      <c r="H47" s="62"/>
      <c r="I47" s="62"/>
      <c r="J47" s="62"/>
      <c r="K47" s="62"/>
      <c r="L47" s="62"/>
      <c r="M47" s="62"/>
      <c r="N47" s="62"/>
    </row>
    <row r="48" spans="4:14" ht="12.75">
      <c r="D48" s="62"/>
      <c r="E48" s="209"/>
      <c r="F48" s="209"/>
      <c r="G48" s="209"/>
      <c r="H48" s="62"/>
      <c r="I48" s="62"/>
      <c r="J48" s="62"/>
      <c r="K48" s="62"/>
      <c r="L48" s="62"/>
      <c r="M48" s="62"/>
      <c r="N48" s="62"/>
    </row>
    <row r="49" spans="4:14" ht="12.75">
      <c r="D49" s="62"/>
      <c r="E49" s="209"/>
      <c r="F49" s="209"/>
      <c r="G49" s="209"/>
      <c r="H49" s="62"/>
      <c r="I49" s="62"/>
      <c r="J49" s="62"/>
      <c r="K49" s="62"/>
      <c r="L49" s="62"/>
      <c r="M49" s="62"/>
      <c r="N49" s="62"/>
    </row>
    <row r="50" spans="4:14" ht="12.75">
      <c r="D50" s="62"/>
      <c r="E50" s="209"/>
      <c r="F50" s="209"/>
      <c r="G50" s="209"/>
      <c r="H50" s="62"/>
      <c r="I50" s="62"/>
      <c r="J50" s="62"/>
      <c r="K50" s="62"/>
      <c r="L50" s="62"/>
      <c r="M50" s="62"/>
      <c r="N50" s="62"/>
    </row>
    <row r="51" spans="4:14" ht="12.75">
      <c r="D51" s="62"/>
      <c r="E51" s="209"/>
      <c r="F51" s="209"/>
      <c r="G51" s="209"/>
      <c r="H51" s="62"/>
      <c r="I51" s="62"/>
      <c r="J51" s="62"/>
      <c r="K51" s="62"/>
      <c r="L51" s="62"/>
      <c r="M51" s="62"/>
      <c r="N51" s="62"/>
    </row>
    <row r="52" spans="4:14" ht="12.75">
      <c r="D52" s="62"/>
      <c r="E52" s="209"/>
      <c r="F52" s="209"/>
      <c r="G52" s="209"/>
      <c r="H52" s="62"/>
      <c r="I52" s="62"/>
      <c r="J52" s="62"/>
      <c r="K52" s="62"/>
      <c r="L52" s="62"/>
      <c r="M52" s="62"/>
      <c r="N52" s="62"/>
    </row>
    <row r="53" spans="4:14" ht="12.75">
      <c r="D53" s="62"/>
      <c r="E53" s="209"/>
      <c r="F53" s="209"/>
      <c r="G53" s="209"/>
      <c r="H53" s="62"/>
      <c r="I53" s="62"/>
      <c r="J53" s="62"/>
      <c r="K53" s="62"/>
      <c r="L53" s="62"/>
      <c r="M53" s="62"/>
      <c r="N53" s="62"/>
    </row>
    <row r="54" spans="4:14" ht="12.75">
      <c r="D54" s="62"/>
      <c r="E54" s="209"/>
      <c r="F54" s="209"/>
      <c r="G54" s="209"/>
      <c r="H54" s="62"/>
      <c r="I54" s="62"/>
      <c r="J54" s="62"/>
      <c r="K54" s="62"/>
      <c r="L54" s="62"/>
      <c r="M54" s="62"/>
      <c r="N54" s="62"/>
    </row>
    <row r="55" spans="4:14" ht="12.75">
      <c r="D55" s="62"/>
      <c r="E55" s="209"/>
      <c r="F55" s="209"/>
      <c r="G55" s="209"/>
      <c r="H55" s="62"/>
      <c r="I55" s="62"/>
      <c r="J55" s="62"/>
      <c r="K55" s="62"/>
      <c r="L55" s="62"/>
      <c r="M55" s="62"/>
      <c r="N55" s="62"/>
    </row>
    <row r="56" spans="4:14" ht="12.75">
      <c r="D56" s="62"/>
      <c r="E56" s="209"/>
      <c r="F56" s="209"/>
      <c r="G56" s="209"/>
      <c r="H56" s="62"/>
      <c r="I56" s="62"/>
      <c r="J56" s="62"/>
      <c r="K56" s="62"/>
      <c r="L56" s="62"/>
      <c r="M56" s="62"/>
      <c r="N56" s="62"/>
    </row>
    <row r="57" spans="4:14" ht="12.75">
      <c r="D57" s="62"/>
      <c r="E57" s="209"/>
      <c r="F57" s="209"/>
      <c r="G57" s="209"/>
      <c r="H57" s="62"/>
      <c r="I57" s="62"/>
      <c r="J57" s="62"/>
      <c r="K57" s="62"/>
      <c r="L57" s="62"/>
      <c r="M57" s="62"/>
      <c r="N57" s="62"/>
    </row>
    <row r="58" spans="4:14" ht="12.75">
      <c r="D58" s="62"/>
      <c r="E58" s="209"/>
      <c r="F58" s="209"/>
      <c r="G58" s="209"/>
      <c r="H58" s="62"/>
      <c r="I58" s="62"/>
      <c r="J58" s="62"/>
      <c r="K58" s="62"/>
      <c r="L58" s="62"/>
      <c r="M58" s="62"/>
      <c r="N58" s="62"/>
    </row>
    <row r="59" spans="4:14" ht="12.75">
      <c r="D59" s="62"/>
      <c r="E59" s="209"/>
      <c r="F59" s="209"/>
      <c r="G59" s="209"/>
      <c r="H59" s="62"/>
      <c r="I59" s="62"/>
      <c r="J59" s="62"/>
      <c r="K59" s="62"/>
      <c r="L59" s="62"/>
      <c r="M59" s="62"/>
      <c r="N59" s="62"/>
    </row>
    <row r="60" spans="4:14" ht="12.75">
      <c r="D60" s="62"/>
      <c r="E60" s="209"/>
      <c r="F60" s="209"/>
      <c r="G60" s="209"/>
      <c r="H60" s="62"/>
      <c r="I60" s="62"/>
      <c r="J60" s="62"/>
      <c r="K60" s="62"/>
      <c r="L60" s="62"/>
      <c r="M60" s="62"/>
      <c r="N60" s="62"/>
    </row>
    <row r="61" spans="4:14" ht="12.75">
      <c r="D61" s="62"/>
      <c r="E61" s="209"/>
      <c r="F61" s="209"/>
      <c r="G61" s="209"/>
      <c r="H61" s="62"/>
      <c r="I61" s="62"/>
      <c r="J61" s="62"/>
      <c r="K61" s="62"/>
      <c r="L61" s="62"/>
      <c r="M61" s="62"/>
      <c r="N61" s="62"/>
    </row>
    <row r="62" spans="4:14" ht="12.75">
      <c r="D62" s="62"/>
      <c r="E62" s="209"/>
      <c r="F62" s="209"/>
      <c r="G62" s="209"/>
      <c r="H62" s="62"/>
      <c r="I62" s="62"/>
      <c r="J62" s="62"/>
      <c r="K62" s="62"/>
      <c r="L62" s="62"/>
      <c r="M62" s="62"/>
      <c r="N62" s="62"/>
    </row>
    <row r="63" spans="4:14" ht="12.75">
      <c r="D63" s="62"/>
      <c r="E63" s="209"/>
      <c r="F63" s="209"/>
      <c r="G63" s="209"/>
      <c r="H63" s="62"/>
      <c r="I63" s="62"/>
      <c r="J63" s="62"/>
      <c r="K63" s="62"/>
      <c r="L63" s="62"/>
      <c r="M63" s="62"/>
      <c r="N63" s="62"/>
    </row>
    <row r="64" spans="4:14" ht="12.75">
      <c r="D64" s="62"/>
      <c r="E64" s="209"/>
      <c r="F64" s="209"/>
      <c r="G64" s="209"/>
      <c r="H64" s="62"/>
      <c r="I64" s="62"/>
      <c r="J64" s="62"/>
      <c r="K64" s="62"/>
      <c r="L64" s="62"/>
      <c r="M64" s="62"/>
      <c r="N64" s="62"/>
    </row>
    <row r="65" spans="4:14" ht="12.75">
      <c r="D65" s="62"/>
      <c r="E65" s="209"/>
      <c r="F65" s="209"/>
      <c r="G65" s="209"/>
      <c r="H65" s="62"/>
      <c r="I65" s="62"/>
      <c r="J65" s="62"/>
      <c r="K65" s="62"/>
      <c r="L65" s="62"/>
      <c r="M65" s="62"/>
      <c r="N65" s="62"/>
    </row>
    <row r="66" spans="4:14" ht="12.75">
      <c r="D66" s="62"/>
      <c r="E66" s="209"/>
      <c r="F66" s="209"/>
      <c r="G66" s="209"/>
      <c r="H66" s="62"/>
      <c r="I66" s="62"/>
      <c r="J66" s="62"/>
      <c r="K66" s="62"/>
      <c r="L66" s="62"/>
      <c r="M66" s="62"/>
      <c r="N66" s="62"/>
    </row>
    <row r="67" spans="4:14" ht="12.75">
      <c r="D67" s="62"/>
      <c r="E67" s="209"/>
      <c r="F67" s="209"/>
      <c r="G67" s="209"/>
      <c r="H67" s="62"/>
      <c r="I67" s="62"/>
      <c r="J67" s="62"/>
      <c r="K67" s="62"/>
      <c r="L67" s="62"/>
      <c r="M67" s="62"/>
      <c r="N67" s="62"/>
    </row>
    <row r="68" spans="4:14" ht="12.75">
      <c r="D68" s="62"/>
      <c r="E68" s="209"/>
      <c r="F68" s="209"/>
      <c r="G68" s="209"/>
      <c r="H68" s="62"/>
      <c r="I68" s="62"/>
      <c r="J68" s="62"/>
      <c r="K68" s="62"/>
      <c r="L68" s="62"/>
      <c r="M68" s="62"/>
      <c r="N68" s="62"/>
    </row>
    <row r="69" spans="4:14" ht="12.75">
      <c r="D69" s="62"/>
      <c r="E69" s="209"/>
      <c r="F69" s="209"/>
      <c r="G69" s="209"/>
      <c r="H69" s="62"/>
      <c r="I69" s="62"/>
      <c r="J69" s="62"/>
      <c r="K69" s="62"/>
      <c r="L69" s="62"/>
      <c r="M69" s="62"/>
      <c r="N69" s="62"/>
    </row>
    <row r="70" spans="4:14" ht="12.75">
      <c r="D70" s="62"/>
      <c r="E70" s="209"/>
      <c r="F70" s="209"/>
      <c r="G70" s="209"/>
      <c r="H70" s="62"/>
      <c r="I70" s="62"/>
      <c r="J70" s="62"/>
      <c r="K70" s="62"/>
      <c r="L70" s="62"/>
      <c r="M70" s="62"/>
      <c r="N70" s="62"/>
    </row>
    <row r="71" spans="4:14" ht="12.75">
      <c r="D71" s="62"/>
      <c r="E71" s="209"/>
      <c r="F71" s="209"/>
      <c r="G71" s="209"/>
      <c r="H71" s="62"/>
      <c r="I71" s="62"/>
      <c r="J71" s="62"/>
      <c r="K71" s="62"/>
      <c r="L71" s="62"/>
      <c r="M71" s="62"/>
      <c r="N71" s="62"/>
    </row>
    <row r="72" spans="4:14" ht="12.75">
      <c r="D72" s="62"/>
      <c r="E72" s="209"/>
      <c r="F72" s="209"/>
      <c r="G72" s="209"/>
      <c r="H72" s="62"/>
      <c r="I72" s="62"/>
      <c r="J72" s="62"/>
      <c r="K72" s="62"/>
      <c r="L72" s="62"/>
      <c r="M72" s="62"/>
      <c r="N72" s="62"/>
    </row>
    <row r="73" spans="4:14" ht="12.75">
      <c r="D73" s="62"/>
      <c r="E73" s="209"/>
      <c r="F73" s="209"/>
      <c r="G73" s="209"/>
      <c r="H73" s="62"/>
      <c r="I73" s="62"/>
      <c r="J73" s="62"/>
      <c r="K73" s="62"/>
      <c r="L73" s="62"/>
      <c r="M73" s="62"/>
      <c r="N73" s="62"/>
    </row>
    <row r="74" spans="4:14" ht="12.75">
      <c r="D74" s="62"/>
      <c r="E74" s="209"/>
      <c r="F74" s="209"/>
      <c r="G74" s="209"/>
      <c r="H74" s="62"/>
      <c r="I74" s="62"/>
      <c r="J74" s="62"/>
      <c r="K74" s="62"/>
      <c r="L74" s="62"/>
      <c r="M74" s="62"/>
      <c r="N74" s="62"/>
    </row>
    <row r="75" spans="4:14" ht="12.75">
      <c r="D75" s="62"/>
      <c r="E75" s="209"/>
      <c r="F75" s="209"/>
      <c r="G75" s="209"/>
      <c r="H75" s="62"/>
      <c r="I75" s="62"/>
      <c r="J75" s="62"/>
      <c r="K75" s="62"/>
      <c r="L75" s="62"/>
      <c r="M75" s="62"/>
      <c r="N75" s="62"/>
    </row>
    <row r="76" spans="4:14" ht="12.75">
      <c r="D76" s="62"/>
      <c r="E76" s="209"/>
      <c r="F76" s="209"/>
      <c r="G76" s="209"/>
      <c r="H76" s="62"/>
      <c r="I76" s="62"/>
      <c r="J76" s="62"/>
      <c r="K76" s="62"/>
      <c r="L76" s="62"/>
      <c r="M76" s="62"/>
      <c r="N76" s="62"/>
    </row>
    <row r="77" spans="4:14" ht="12.75">
      <c r="D77" s="62"/>
      <c r="E77" s="209"/>
      <c r="F77" s="209"/>
      <c r="G77" s="209"/>
      <c r="H77" s="62"/>
      <c r="I77" s="62"/>
      <c r="J77" s="62"/>
      <c r="K77" s="62"/>
      <c r="L77" s="62"/>
      <c r="M77" s="62"/>
      <c r="N77" s="62"/>
    </row>
    <row r="78" spans="4:14" ht="12.75">
      <c r="D78" s="62"/>
      <c r="E78" s="209"/>
      <c r="F78" s="209"/>
      <c r="G78" s="209"/>
      <c r="H78" s="62"/>
      <c r="I78" s="62"/>
      <c r="J78" s="62"/>
      <c r="K78" s="62"/>
      <c r="L78" s="62"/>
      <c r="M78" s="62"/>
      <c r="N78" s="62"/>
    </row>
    <row r="79" spans="4:14" ht="12.75">
      <c r="D79" s="62"/>
      <c r="E79" s="209"/>
      <c r="F79" s="209"/>
      <c r="G79" s="209"/>
      <c r="H79" s="62"/>
      <c r="I79" s="62"/>
      <c r="J79" s="62"/>
      <c r="K79" s="62"/>
      <c r="L79" s="62"/>
      <c r="M79" s="62"/>
      <c r="N79" s="62"/>
    </row>
    <row r="80" spans="4:14" ht="12.75">
      <c r="D80" s="62"/>
      <c r="E80" s="209"/>
      <c r="F80" s="209"/>
      <c r="G80" s="209"/>
      <c r="H80" s="62"/>
      <c r="I80" s="62"/>
      <c r="J80" s="62"/>
      <c r="K80" s="62"/>
      <c r="L80" s="62"/>
      <c r="M80" s="62"/>
      <c r="N80" s="62"/>
    </row>
    <row r="81" spans="4:14" ht="12.75">
      <c r="D81" s="62"/>
      <c r="E81" s="209"/>
      <c r="F81" s="209"/>
      <c r="G81" s="209"/>
      <c r="H81" s="62"/>
      <c r="I81" s="62"/>
      <c r="J81" s="62"/>
      <c r="K81" s="62"/>
      <c r="L81" s="62"/>
      <c r="M81" s="62"/>
      <c r="N81" s="62"/>
    </row>
    <row r="82" spans="4:14" ht="12.75">
      <c r="D82" s="62"/>
      <c r="E82" s="209"/>
      <c r="F82" s="209"/>
      <c r="G82" s="209"/>
      <c r="H82" s="62"/>
      <c r="I82" s="62"/>
      <c r="J82" s="62"/>
      <c r="K82" s="62"/>
      <c r="L82" s="62"/>
      <c r="M82" s="62"/>
      <c r="N82" s="62"/>
    </row>
    <row r="83" spans="4:14" ht="12.75">
      <c r="D83" s="62"/>
      <c r="E83" s="209"/>
      <c r="F83" s="209"/>
      <c r="G83" s="209"/>
      <c r="H83" s="62"/>
      <c r="I83" s="62"/>
      <c r="J83" s="62"/>
      <c r="K83" s="62"/>
      <c r="L83" s="62"/>
      <c r="M83" s="62"/>
      <c r="N83" s="62"/>
    </row>
    <row r="84" spans="4:14" ht="12.75">
      <c r="D84" s="62"/>
      <c r="E84" s="209"/>
      <c r="F84" s="209"/>
      <c r="G84" s="209"/>
      <c r="H84" s="62"/>
      <c r="I84" s="62"/>
      <c r="J84" s="62"/>
      <c r="K84" s="62"/>
      <c r="L84" s="62"/>
      <c r="M84" s="62"/>
      <c r="N84" s="62"/>
    </row>
    <row r="85" spans="4:14" ht="12.75">
      <c r="D85" s="62"/>
      <c r="E85" s="209"/>
      <c r="F85" s="209"/>
      <c r="G85" s="209"/>
      <c r="H85" s="62"/>
      <c r="I85" s="62"/>
      <c r="J85" s="62"/>
      <c r="K85" s="62"/>
      <c r="L85" s="62"/>
      <c r="M85" s="62"/>
      <c r="N85" s="62"/>
    </row>
    <row r="86" spans="4:14" ht="12.75">
      <c r="D86" s="62"/>
      <c r="E86" s="209"/>
      <c r="F86" s="209"/>
      <c r="G86" s="209"/>
      <c r="H86" s="62"/>
      <c r="I86" s="62"/>
      <c r="J86" s="62"/>
      <c r="K86" s="62"/>
      <c r="L86" s="62"/>
      <c r="M86" s="62"/>
      <c r="N86" s="62"/>
    </row>
    <row r="87" spans="4:14" ht="12.75">
      <c r="D87" s="62"/>
      <c r="E87" s="209"/>
      <c r="F87" s="209"/>
      <c r="G87" s="209"/>
      <c r="H87" s="62"/>
      <c r="I87" s="62"/>
      <c r="J87" s="62"/>
      <c r="K87" s="62"/>
      <c r="L87" s="62"/>
      <c r="M87" s="62"/>
      <c r="N87" s="62"/>
    </row>
    <row r="88" spans="4:14" ht="12.75">
      <c r="D88" s="62"/>
      <c r="E88" s="209"/>
      <c r="F88" s="209"/>
      <c r="G88" s="209"/>
      <c r="H88" s="62"/>
      <c r="I88" s="62"/>
      <c r="J88" s="62"/>
      <c r="K88" s="62"/>
      <c r="L88" s="62"/>
      <c r="M88" s="62"/>
      <c r="N88" s="62"/>
    </row>
    <row r="89" spans="4:14" ht="12.75">
      <c r="D89" s="62"/>
      <c r="E89" s="209"/>
      <c r="F89" s="209"/>
      <c r="G89" s="209"/>
      <c r="H89" s="62"/>
      <c r="I89" s="62"/>
      <c r="J89" s="62"/>
      <c r="K89" s="62"/>
      <c r="L89" s="62"/>
      <c r="M89" s="62"/>
      <c r="N89" s="62"/>
    </row>
    <row r="90" spans="4:14" ht="12.75">
      <c r="D90" s="62"/>
      <c r="E90" s="209"/>
      <c r="F90" s="209"/>
      <c r="G90" s="209"/>
      <c r="H90" s="62"/>
      <c r="I90" s="62"/>
      <c r="J90" s="62"/>
      <c r="K90" s="62"/>
      <c r="L90" s="62"/>
      <c r="M90" s="62"/>
      <c r="N90" s="62"/>
    </row>
    <row r="91" spans="4:14" ht="12.75">
      <c r="D91" s="62"/>
      <c r="E91" s="209"/>
      <c r="F91" s="209"/>
      <c r="G91" s="209"/>
      <c r="H91" s="62"/>
      <c r="I91" s="62"/>
      <c r="J91" s="62"/>
      <c r="K91" s="62"/>
      <c r="L91" s="62"/>
      <c r="M91" s="62"/>
      <c r="N91" s="62"/>
    </row>
    <row r="92" spans="4:14" ht="12.75">
      <c r="D92" s="62"/>
      <c r="E92" s="209"/>
      <c r="F92" s="209"/>
      <c r="G92" s="209"/>
      <c r="H92" s="62"/>
      <c r="I92" s="62"/>
      <c r="J92" s="62"/>
      <c r="K92" s="62"/>
      <c r="L92" s="62"/>
      <c r="M92" s="62"/>
      <c r="N92" s="62"/>
    </row>
    <row r="93" spans="4:14" ht="12.75">
      <c r="D93" s="62"/>
      <c r="E93" s="209"/>
      <c r="F93" s="209"/>
      <c r="G93" s="209"/>
      <c r="H93" s="62"/>
      <c r="I93" s="62"/>
      <c r="J93" s="62"/>
      <c r="K93" s="62"/>
      <c r="L93" s="62"/>
      <c r="M93" s="62"/>
      <c r="N93" s="62"/>
    </row>
    <row r="94" spans="4:14" ht="12.75">
      <c r="D94" s="62"/>
      <c r="E94" s="209"/>
      <c r="F94" s="209"/>
      <c r="G94" s="209"/>
      <c r="H94" s="62"/>
      <c r="I94" s="62"/>
      <c r="J94" s="62"/>
      <c r="K94" s="62"/>
      <c r="L94" s="62"/>
      <c r="M94" s="62"/>
      <c r="N94" s="62"/>
    </row>
    <row r="95" spans="4:14" ht="12.75">
      <c r="D95" s="62"/>
      <c r="E95" s="209"/>
      <c r="F95" s="209"/>
      <c r="G95" s="209"/>
      <c r="H95" s="62"/>
      <c r="I95" s="62"/>
      <c r="J95" s="62"/>
      <c r="K95" s="62"/>
      <c r="L95" s="62"/>
      <c r="M95" s="62"/>
      <c r="N95" s="62"/>
    </row>
    <row r="96" spans="4:14" ht="12.75">
      <c r="D96" s="62"/>
      <c r="E96" s="209"/>
      <c r="F96" s="209"/>
      <c r="G96" s="209"/>
      <c r="H96" s="62"/>
      <c r="I96" s="62"/>
      <c r="J96" s="62"/>
      <c r="K96" s="62"/>
      <c r="L96" s="62"/>
      <c r="M96" s="62"/>
      <c r="N96" s="62"/>
    </row>
    <row r="97" spans="4:14" ht="12.75">
      <c r="D97" s="62"/>
      <c r="E97" s="209"/>
      <c r="F97" s="209"/>
      <c r="G97" s="209"/>
      <c r="H97" s="62"/>
      <c r="I97" s="62"/>
      <c r="J97" s="62"/>
      <c r="K97" s="62"/>
      <c r="L97" s="62"/>
      <c r="M97" s="62"/>
      <c r="N97" s="62"/>
    </row>
    <row r="98" spans="4:14" ht="12.75">
      <c r="D98" s="62"/>
      <c r="E98" s="209"/>
      <c r="F98" s="209"/>
      <c r="G98" s="209"/>
      <c r="H98" s="62"/>
      <c r="I98" s="62"/>
      <c r="J98" s="62"/>
      <c r="K98" s="62"/>
      <c r="L98" s="62"/>
      <c r="M98" s="62"/>
      <c r="N98" s="62"/>
    </row>
    <row r="99" spans="4:14" ht="12.75">
      <c r="D99" s="62"/>
      <c r="E99" s="209"/>
      <c r="F99" s="209"/>
      <c r="G99" s="209"/>
      <c r="H99" s="62"/>
      <c r="I99" s="62"/>
      <c r="J99" s="62"/>
      <c r="K99" s="62"/>
      <c r="L99" s="62"/>
      <c r="M99" s="62"/>
      <c r="N99" s="62"/>
    </row>
    <row r="100" spans="4:14" ht="12.75">
      <c r="D100" s="62"/>
      <c r="E100" s="209"/>
      <c r="F100" s="209"/>
      <c r="G100" s="209"/>
      <c r="H100" s="62"/>
      <c r="I100" s="62"/>
      <c r="J100" s="62"/>
      <c r="K100" s="62"/>
      <c r="L100" s="62"/>
      <c r="M100" s="62"/>
      <c r="N100" s="62"/>
    </row>
    <row r="101" spans="4:14" ht="12.75">
      <c r="D101" s="62"/>
      <c r="E101" s="209"/>
      <c r="F101" s="209"/>
      <c r="G101" s="209"/>
      <c r="H101" s="62"/>
      <c r="I101" s="62"/>
      <c r="J101" s="62"/>
      <c r="K101" s="62"/>
      <c r="L101" s="62"/>
      <c r="M101" s="62"/>
      <c r="N101" s="62"/>
    </row>
    <row r="102" spans="4:14" ht="12.75">
      <c r="D102" s="62"/>
      <c r="E102" s="209"/>
      <c r="F102" s="209"/>
      <c r="G102" s="209"/>
      <c r="H102" s="62"/>
      <c r="I102" s="62"/>
      <c r="J102" s="62"/>
      <c r="K102" s="62"/>
      <c r="L102" s="62"/>
      <c r="M102" s="62"/>
      <c r="N102" s="62"/>
    </row>
    <row r="103" spans="4:14" ht="12.75">
      <c r="D103" s="62"/>
      <c r="E103" s="209"/>
      <c r="F103" s="209"/>
      <c r="G103" s="209"/>
      <c r="H103" s="62"/>
      <c r="I103" s="62"/>
      <c r="J103" s="62"/>
      <c r="K103" s="62"/>
      <c r="L103" s="62"/>
      <c r="M103" s="62"/>
      <c r="N103" s="62"/>
    </row>
    <row r="104" spans="4:14" ht="12.75">
      <c r="D104" s="62"/>
      <c r="E104" s="209"/>
      <c r="F104" s="209"/>
      <c r="G104" s="209"/>
      <c r="H104" s="62"/>
      <c r="I104" s="62"/>
      <c r="J104" s="62"/>
      <c r="K104" s="62"/>
      <c r="L104" s="62"/>
      <c r="M104" s="62"/>
      <c r="N104" s="62"/>
    </row>
    <row r="105" spans="4:14" ht="12.75">
      <c r="D105" s="62"/>
      <c r="E105" s="209"/>
      <c r="F105" s="209"/>
      <c r="G105" s="209"/>
      <c r="H105" s="62"/>
      <c r="I105" s="62"/>
      <c r="J105" s="62"/>
      <c r="K105" s="62"/>
      <c r="L105" s="62"/>
      <c r="M105" s="62"/>
      <c r="N105" s="62"/>
    </row>
    <row r="106" spans="4:14" ht="12.75">
      <c r="D106" s="62"/>
      <c r="E106" s="209"/>
      <c r="F106" s="209"/>
      <c r="G106" s="209"/>
      <c r="H106" s="62"/>
      <c r="I106" s="62"/>
      <c r="J106" s="62"/>
      <c r="K106" s="62"/>
      <c r="L106" s="62"/>
      <c r="M106" s="62"/>
      <c r="N106" s="62"/>
    </row>
    <row r="107" spans="4:14" ht="12.75">
      <c r="D107" s="62"/>
      <c r="E107" s="209"/>
      <c r="F107" s="209"/>
      <c r="G107" s="209"/>
      <c r="H107" s="62"/>
      <c r="I107" s="62"/>
      <c r="J107" s="62"/>
      <c r="K107" s="62"/>
      <c r="L107" s="62"/>
      <c r="M107" s="62"/>
      <c r="N107" s="62"/>
    </row>
    <row r="108" spans="4:14" ht="12.75">
      <c r="D108" s="62"/>
      <c r="E108" s="209"/>
      <c r="F108" s="209"/>
      <c r="G108" s="209"/>
      <c r="H108" s="62"/>
      <c r="I108" s="62"/>
      <c r="J108" s="62"/>
      <c r="K108" s="62"/>
      <c r="L108" s="62"/>
      <c r="M108" s="62"/>
      <c r="N108" s="62"/>
    </row>
    <row r="109" spans="4:14" ht="12.75">
      <c r="D109" s="62"/>
      <c r="E109" s="209"/>
      <c r="F109" s="209"/>
      <c r="G109" s="209"/>
      <c r="H109" s="62"/>
      <c r="I109" s="62"/>
      <c r="J109" s="62"/>
      <c r="K109" s="62"/>
      <c r="L109" s="62"/>
      <c r="M109" s="62"/>
      <c r="N109" s="62"/>
    </row>
    <row r="110" spans="4:14" ht="12.75">
      <c r="D110" s="62"/>
      <c r="E110" s="209"/>
      <c r="F110" s="209"/>
      <c r="G110" s="209"/>
      <c r="H110" s="62"/>
      <c r="I110" s="62"/>
      <c r="J110" s="62"/>
      <c r="K110" s="62"/>
      <c r="L110" s="62"/>
      <c r="M110" s="62"/>
      <c r="N110" s="62"/>
    </row>
    <row r="111" spans="4:14" ht="12.75">
      <c r="D111" s="62"/>
      <c r="E111" s="209"/>
      <c r="F111" s="209"/>
      <c r="G111" s="209"/>
      <c r="H111" s="62"/>
      <c r="I111" s="62"/>
      <c r="J111" s="62"/>
      <c r="K111" s="62"/>
      <c r="L111" s="62"/>
      <c r="M111" s="62"/>
      <c r="N111" s="62"/>
    </row>
    <row r="112" spans="4:14" ht="12.75">
      <c r="D112" s="62"/>
      <c r="E112" s="209"/>
      <c r="F112" s="209"/>
      <c r="G112" s="209"/>
      <c r="H112" s="62"/>
      <c r="I112" s="62"/>
      <c r="J112" s="62"/>
      <c r="K112" s="62"/>
      <c r="L112" s="62"/>
      <c r="M112" s="62"/>
      <c r="N112" s="62"/>
    </row>
    <row r="113" spans="4:14" ht="12.75">
      <c r="D113" s="62"/>
      <c r="E113" s="209"/>
      <c r="F113" s="209"/>
      <c r="G113" s="209"/>
      <c r="H113" s="62"/>
      <c r="I113" s="62"/>
      <c r="J113" s="62"/>
      <c r="K113" s="62"/>
      <c r="L113" s="62"/>
      <c r="M113" s="62"/>
      <c r="N113" s="62"/>
    </row>
    <row r="114" spans="4:14" ht="12.75">
      <c r="D114" s="62"/>
      <c r="E114" s="209"/>
      <c r="F114" s="209"/>
      <c r="G114" s="209"/>
      <c r="H114" s="62"/>
      <c r="I114" s="62"/>
      <c r="J114" s="62"/>
      <c r="K114" s="62"/>
      <c r="L114" s="62"/>
      <c r="M114" s="62"/>
      <c r="N114" s="62"/>
    </row>
    <row r="115" spans="4:14" ht="12.75">
      <c r="D115" s="62"/>
      <c r="E115" s="209"/>
      <c r="F115" s="209"/>
      <c r="G115" s="209"/>
      <c r="H115" s="62"/>
      <c r="I115" s="62"/>
      <c r="J115" s="62"/>
      <c r="K115" s="62"/>
      <c r="L115" s="62"/>
      <c r="M115" s="62"/>
      <c r="N115" s="62"/>
    </row>
    <row r="116" spans="4:14" ht="12.75">
      <c r="D116" s="62"/>
      <c r="E116" s="209"/>
      <c r="F116" s="209"/>
      <c r="G116" s="209"/>
      <c r="H116" s="62"/>
      <c r="I116" s="62"/>
      <c r="J116" s="62"/>
      <c r="K116" s="62"/>
      <c r="L116" s="62"/>
      <c r="M116" s="62"/>
      <c r="N116" s="62"/>
    </row>
    <row r="117" spans="4:14" ht="12.75">
      <c r="D117" s="62"/>
      <c r="E117" s="209"/>
      <c r="F117" s="209"/>
      <c r="G117" s="209"/>
      <c r="H117" s="62"/>
      <c r="I117" s="62"/>
      <c r="J117" s="62"/>
      <c r="K117" s="62"/>
      <c r="L117" s="62"/>
      <c r="M117" s="62"/>
      <c r="N117" s="62"/>
    </row>
    <row r="118" spans="4:14" ht="12.75">
      <c r="D118" s="62"/>
      <c r="E118" s="209"/>
      <c r="F118" s="209"/>
      <c r="G118" s="209"/>
      <c r="H118" s="62"/>
      <c r="I118" s="62"/>
      <c r="J118" s="62"/>
      <c r="K118" s="62"/>
      <c r="L118" s="62"/>
      <c r="M118" s="62"/>
      <c r="N118" s="62"/>
    </row>
    <row r="119" spans="4:14" ht="12.75">
      <c r="D119" s="62"/>
      <c r="E119" s="209"/>
      <c r="F119" s="209"/>
      <c r="G119" s="209"/>
      <c r="H119" s="62"/>
      <c r="I119" s="62"/>
      <c r="J119" s="62"/>
      <c r="K119" s="62"/>
      <c r="L119" s="62"/>
      <c r="M119" s="62"/>
      <c r="N119" s="62"/>
    </row>
    <row r="120" spans="4:14" ht="12.75">
      <c r="D120" s="62"/>
      <c r="E120" s="209"/>
      <c r="F120" s="209"/>
      <c r="G120" s="209"/>
      <c r="H120" s="62"/>
      <c r="I120" s="62"/>
      <c r="J120" s="62"/>
      <c r="K120" s="62"/>
      <c r="L120" s="62"/>
      <c r="M120" s="62"/>
      <c r="N120" s="62"/>
    </row>
    <row r="121" spans="4:14" ht="12.75">
      <c r="D121" s="62"/>
      <c r="E121" s="209"/>
      <c r="F121" s="209"/>
      <c r="G121" s="209"/>
      <c r="H121" s="62"/>
      <c r="I121" s="62"/>
      <c r="J121" s="62"/>
      <c r="K121" s="62"/>
      <c r="L121" s="62"/>
      <c r="M121" s="62"/>
      <c r="N121" s="62"/>
    </row>
    <row r="122" spans="4:14" ht="12.75">
      <c r="D122" s="62"/>
      <c r="E122" s="209"/>
      <c r="F122" s="209"/>
      <c r="G122" s="209"/>
      <c r="H122" s="62"/>
      <c r="I122" s="62"/>
      <c r="J122" s="62"/>
      <c r="K122" s="62"/>
      <c r="L122" s="62"/>
      <c r="M122" s="62"/>
      <c r="N122" s="62"/>
    </row>
    <row r="123" spans="4:14" ht="12.75">
      <c r="D123" s="62"/>
      <c r="E123" s="209"/>
      <c r="F123" s="209"/>
      <c r="G123" s="209"/>
      <c r="H123" s="62"/>
      <c r="I123" s="62"/>
      <c r="J123" s="62"/>
      <c r="K123" s="62"/>
      <c r="L123" s="62"/>
      <c r="M123" s="62"/>
      <c r="N123" s="62"/>
    </row>
    <row r="124" spans="4:14" ht="12.75">
      <c r="D124" s="62"/>
      <c r="E124" s="209"/>
      <c r="F124" s="209"/>
      <c r="G124" s="209"/>
      <c r="H124" s="62"/>
      <c r="I124" s="62"/>
      <c r="J124" s="62"/>
      <c r="K124" s="62"/>
      <c r="L124" s="62"/>
      <c r="M124" s="62"/>
      <c r="N124" s="62"/>
    </row>
    <row r="125" spans="4:14" ht="12.75">
      <c r="D125" s="62"/>
      <c r="E125" s="209"/>
      <c r="F125" s="209"/>
      <c r="G125" s="209"/>
      <c r="H125" s="62"/>
      <c r="I125" s="62"/>
      <c r="J125" s="62"/>
      <c r="K125" s="62"/>
      <c r="L125" s="62"/>
      <c r="M125" s="62"/>
      <c r="N125" s="62"/>
    </row>
    <row r="126" spans="4:14" ht="12.75">
      <c r="D126" s="62"/>
      <c r="E126" s="209"/>
      <c r="F126" s="209"/>
      <c r="G126" s="209"/>
      <c r="H126" s="62"/>
      <c r="I126" s="62"/>
      <c r="J126" s="62"/>
      <c r="K126" s="62"/>
      <c r="L126" s="62"/>
      <c r="M126" s="62"/>
      <c r="N126" s="62"/>
    </row>
    <row r="127" spans="4:14" ht="12.75">
      <c r="D127" s="62"/>
      <c r="E127" s="209"/>
      <c r="F127" s="209"/>
      <c r="G127" s="209"/>
      <c r="H127" s="62"/>
      <c r="I127" s="62"/>
      <c r="J127" s="62"/>
      <c r="K127" s="62"/>
      <c r="L127" s="62"/>
      <c r="M127" s="62"/>
      <c r="N127" s="62"/>
    </row>
    <row r="128" spans="4:14" ht="12.75">
      <c r="D128" s="62"/>
      <c r="E128" s="209"/>
      <c r="F128" s="209"/>
      <c r="G128" s="209"/>
      <c r="H128" s="62"/>
      <c r="I128" s="62"/>
      <c r="J128" s="62"/>
      <c r="K128" s="62"/>
      <c r="L128" s="62"/>
      <c r="M128" s="62"/>
      <c r="N128" s="62"/>
    </row>
    <row r="129" spans="4:14" ht="12.75">
      <c r="D129" s="62"/>
      <c r="E129" s="209"/>
      <c r="F129" s="209"/>
      <c r="G129" s="209"/>
      <c r="H129" s="62"/>
      <c r="I129" s="62"/>
      <c r="J129" s="62"/>
      <c r="K129" s="62"/>
      <c r="L129" s="62"/>
      <c r="M129" s="62"/>
      <c r="N129" s="62"/>
    </row>
    <row r="130" spans="4:14" ht="12.75">
      <c r="D130" s="62"/>
      <c r="E130" s="209"/>
      <c r="F130" s="209"/>
      <c r="G130" s="209"/>
      <c r="H130" s="62"/>
      <c r="I130" s="62"/>
      <c r="J130" s="62"/>
      <c r="K130" s="62"/>
      <c r="L130" s="62"/>
      <c r="M130" s="62"/>
      <c r="N130" s="62"/>
    </row>
    <row r="131" spans="4:14" ht="12.75">
      <c r="D131" s="62"/>
      <c r="E131" s="209"/>
      <c r="F131" s="209"/>
      <c r="G131" s="209"/>
      <c r="H131" s="62"/>
      <c r="I131" s="62"/>
      <c r="J131" s="62"/>
      <c r="K131" s="62"/>
      <c r="L131" s="62"/>
      <c r="M131" s="62"/>
      <c r="N131" s="62"/>
    </row>
    <row r="132" spans="4:14" ht="12.75">
      <c r="D132" s="62"/>
      <c r="E132" s="209"/>
      <c r="F132" s="209"/>
      <c r="G132" s="209"/>
      <c r="H132" s="62"/>
      <c r="I132" s="62"/>
      <c r="J132" s="62"/>
      <c r="K132" s="62"/>
      <c r="L132" s="62"/>
      <c r="M132" s="62"/>
      <c r="N132" s="62"/>
    </row>
    <row r="133" spans="4:14" ht="12.75">
      <c r="D133" s="62"/>
      <c r="E133" s="209"/>
      <c r="F133" s="209"/>
      <c r="G133" s="209"/>
      <c r="H133" s="62"/>
      <c r="I133" s="62"/>
      <c r="J133" s="62"/>
      <c r="K133" s="62"/>
      <c r="L133" s="62"/>
      <c r="M133" s="62"/>
      <c r="N133" s="62"/>
    </row>
    <row r="134" spans="4:14" ht="12.75">
      <c r="D134" s="62"/>
      <c r="E134" s="209"/>
      <c r="F134" s="209"/>
      <c r="G134" s="209"/>
      <c r="H134" s="62"/>
      <c r="I134" s="62"/>
      <c r="J134" s="62"/>
      <c r="K134" s="62"/>
      <c r="L134" s="62"/>
      <c r="M134" s="62"/>
      <c r="N134" s="62"/>
    </row>
    <row r="135" spans="4:14" ht="12.75">
      <c r="D135" s="62"/>
      <c r="E135" s="209"/>
      <c r="F135" s="209"/>
      <c r="G135" s="209"/>
      <c r="H135" s="62"/>
      <c r="I135" s="62"/>
      <c r="J135" s="62"/>
      <c r="K135" s="62"/>
      <c r="L135" s="62"/>
      <c r="M135" s="62"/>
      <c r="N135" s="62"/>
    </row>
    <row r="136" spans="4:14" ht="12.75">
      <c r="D136" s="62"/>
      <c r="E136" s="209"/>
      <c r="F136" s="209"/>
      <c r="G136" s="209"/>
      <c r="H136" s="62"/>
      <c r="I136" s="62"/>
      <c r="J136" s="62"/>
      <c r="K136" s="62"/>
      <c r="L136" s="62"/>
      <c r="M136" s="62"/>
      <c r="N136" s="62"/>
    </row>
    <row r="137" spans="4:14" ht="12.75">
      <c r="D137" s="62"/>
      <c r="E137" s="209"/>
      <c r="F137" s="209"/>
      <c r="G137" s="209"/>
      <c r="H137" s="62"/>
      <c r="I137" s="62"/>
      <c r="J137" s="62"/>
      <c r="K137" s="62"/>
      <c r="L137" s="62"/>
      <c r="M137" s="62"/>
      <c r="N137" s="62"/>
    </row>
    <row r="138" spans="4:14" ht="12.75">
      <c r="D138" s="62"/>
      <c r="E138" s="209"/>
      <c r="F138" s="209"/>
      <c r="G138" s="209"/>
      <c r="H138" s="62"/>
      <c r="I138" s="62"/>
      <c r="J138" s="62"/>
      <c r="K138" s="62"/>
      <c r="L138" s="62"/>
      <c r="M138" s="62"/>
      <c r="N138" s="62"/>
    </row>
    <row r="139" spans="4:14" ht="12.75">
      <c r="D139" s="62"/>
      <c r="E139" s="209"/>
      <c r="F139" s="209"/>
      <c r="G139" s="209"/>
      <c r="H139" s="62"/>
      <c r="I139" s="62"/>
      <c r="J139" s="62"/>
      <c r="K139" s="62"/>
      <c r="L139" s="62"/>
      <c r="M139" s="62"/>
      <c r="N139" s="62"/>
    </row>
    <row r="140" spans="4:14" ht="12.75">
      <c r="D140" s="62"/>
      <c r="E140" s="209"/>
      <c r="F140" s="209"/>
      <c r="G140" s="209"/>
      <c r="H140" s="62"/>
      <c r="I140" s="62"/>
      <c r="J140" s="62"/>
      <c r="K140" s="62"/>
      <c r="L140" s="62"/>
      <c r="M140" s="62"/>
      <c r="N140" s="62"/>
    </row>
    <row r="141" spans="4:14" ht="12.75">
      <c r="D141" s="62"/>
      <c r="E141" s="209"/>
      <c r="F141" s="209"/>
      <c r="G141" s="209"/>
      <c r="H141" s="62"/>
      <c r="I141" s="62"/>
      <c r="J141" s="62"/>
      <c r="K141" s="62"/>
      <c r="L141" s="62"/>
      <c r="M141" s="62"/>
      <c r="N141" s="62"/>
    </row>
    <row r="142" spans="4:14" ht="12.75">
      <c r="D142" s="62"/>
      <c r="E142" s="209"/>
      <c r="F142" s="209"/>
      <c r="G142" s="209"/>
      <c r="H142" s="62"/>
      <c r="I142" s="62"/>
      <c r="J142" s="62"/>
      <c r="K142" s="62"/>
      <c r="L142" s="62"/>
      <c r="M142" s="62"/>
      <c r="N142" s="62"/>
    </row>
    <row r="143" spans="4:14" ht="12.75">
      <c r="D143" s="62"/>
      <c r="E143" s="209"/>
      <c r="F143" s="209"/>
      <c r="G143" s="209"/>
      <c r="H143" s="62"/>
      <c r="I143" s="62"/>
      <c r="J143" s="62"/>
      <c r="K143" s="62"/>
      <c r="L143" s="62"/>
      <c r="M143" s="62"/>
      <c r="N143" s="62"/>
    </row>
    <row r="144" spans="4:14" ht="12.75">
      <c r="D144" s="62"/>
      <c r="E144" s="209"/>
      <c r="F144" s="209"/>
      <c r="G144" s="209"/>
      <c r="H144" s="62"/>
      <c r="I144" s="62"/>
      <c r="J144" s="62"/>
      <c r="K144" s="62"/>
      <c r="L144" s="62"/>
      <c r="M144" s="62"/>
      <c r="N144" s="62"/>
    </row>
    <row r="145" spans="4:14" ht="12.75">
      <c r="D145" s="62"/>
      <c r="E145" s="209"/>
      <c r="F145" s="209"/>
      <c r="G145" s="209"/>
      <c r="H145" s="62"/>
      <c r="I145" s="62"/>
      <c r="J145" s="62"/>
      <c r="K145" s="62"/>
      <c r="L145" s="62"/>
      <c r="M145" s="62"/>
      <c r="N145" s="62"/>
    </row>
    <row r="146" spans="4:14" ht="12.75">
      <c r="D146" s="62"/>
      <c r="E146" s="209"/>
      <c r="F146" s="209"/>
      <c r="G146" s="209"/>
      <c r="H146" s="62"/>
      <c r="I146" s="62"/>
      <c r="J146" s="62"/>
      <c r="K146" s="62"/>
      <c r="L146" s="62"/>
      <c r="M146" s="62"/>
      <c r="N146" s="62"/>
    </row>
    <row r="147" spans="4:14" ht="12.75">
      <c r="D147" s="62"/>
      <c r="E147" s="209"/>
      <c r="F147" s="209"/>
      <c r="G147" s="209"/>
      <c r="H147" s="62"/>
      <c r="I147" s="62"/>
      <c r="J147" s="62"/>
      <c r="K147" s="62"/>
      <c r="L147" s="62"/>
      <c r="M147" s="62"/>
      <c r="N147" s="62"/>
    </row>
    <row r="148" spans="4:14" ht="12.75">
      <c r="D148" s="62"/>
      <c r="E148" s="209"/>
      <c r="F148" s="209"/>
      <c r="G148" s="209"/>
      <c r="H148" s="62"/>
      <c r="I148" s="62"/>
      <c r="J148" s="62"/>
      <c r="K148" s="62"/>
      <c r="L148" s="62"/>
      <c r="M148" s="62"/>
      <c r="N148" s="62"/>
    </row>
    <row r="149" spans="4:14" ht="12.75">
      <c r="D149" s="62"/>
      <c r="E149" s="209"/>
      <c r="F149" s="209"/>
      <c r="G149" s="209"/>
      <c r="H149" s="62"/>
      <c r="I149" s="62"/>
      <c r="J149" s="62"/>
      <c r="K149" s="62"/>
      <c r="L149" s="62"/>
      <c r="M149" s="62"/>
      <c r="N149" s="62"/>
    </row>
    <row r="150" spans="4:14" ht="12.75">
      <c r="D150" s="62"/>
      <c r="E150" s="209"/>
      <c r="F150" s="209"/>
      <c r="G150" s="209"/>
      <c r="H150" s="62"/>
      <c r="I150" s="62"/>
      <c r="J150" s="62"/>
      <c r="K150" s="62"/>
      <c r="L150" s="62"/>
      <c r="M150" s="62"/>
      <c r="N150" s="62"/>
    </row>
    <row r="151" spans="4:14" ht="12.75">
      <c r="D151" s="62"/>
      <c r="E151" s="209"/>
      <c r="F151" s="209"/>
      <c r="G151" s="209"/>
      <c r="H151" s="62"/>
      <c r="I151" s="62"/>
      <c r="J151" s="62"/>
      <c r="K151" s="62"/>
      <c r="L151" s="62"/>
      <c r="M151" s="62"/>
      <c r="N151" s="62"/>
    </row>
    <row r="152" spans="4:14" ht="12.75">
      <c r="D152" s="62"/>
      <c r="E152" s="209"/>
      <c r="F152" s="209"/>
      <c r="G152" s="209"/>
      <c r="H152" s="62"/>
      <c r="I152" s="62"/>
      <c r="J152" s="62"/>
      <c r="K152" s="62"/>
      <c r="L152" s="62"/>
      <c r="M152" s="62"/>
      <c r="N152" s="62"/>
    </row>
    <row r="153" spans="4:14" ht="12.75">
      <c r="D153" s="62"/>
      <c r="E153" s="209"/>
      <c r="F153" s="209"/>
      <c r="G153" s="209"/>
      <c r="H153" s="62"/>
      <c r="I153" s="62"/>
      <c r="J153" s="62"/>
      <c r="K153" s="62"/>
      <c r="L153" s="62"/>
      <c r="M153" s="62"/>
      <c r="N153" s="62"/>
    </row>
    <row r="154" spans="4:14" ht="12.75">
      <c r="D154" s="62"/>
      <c r="E154" s="209"/>
      <c r="F154" s="209"/>
      <c r="G154" s="209"/>
      <c r="H154" s="62"/>
      <c r="I154" s="62"/>
      <c r="J154" s="62"/>
      <c r="K154" s="62"/>
      <c r="L154" s="62"/>
      <c r="M154" s="62"/>
      <c r="N154" s="62"/>
    </row>
    <row r="155" spans="4:14" ht="12.75">
      <c r="D155" s="62"/>
      <c r="E155" s="209"/>
      <c r="F155" s="209"/>
      <c r="G155" s="209"/>
      <c r="H155" s="62"/>
      <c r="I155" s="62"/>
      <c r="J155" s="62"/>
      <c r="K155" s="62"/>
      <c r="L155" s="62"/>
      <c r="M155" s="62"/>
      <c r="N155" s="62"/>
    </row>
    <row r="156" spans="4:14" ht="12.75">
      <c r="D156" s="62"/>
      <c r="E156" s="209"/>
      <c r="F156" s="209"/>
      <c r="G156" s="209"/>
      <c r="H156" s="62"/>
      <c r="I156" s="62"/>
      <c r="J156" s="62"/>
      <c r="K156" s="62"/>
      <c r="L156" s="62"/>
      <c r="M156" s="62"/>
      <c r="N156" s="62"/>
    </row>
    <row r="157" spans="4:14" ht="12.75">
      <c r="D157" s="62"/>
      <c r="E157" s="209"/>
      <c r="F157" s="209"/>
      <c r="G157" s="209"/>
      <c r="H157" s="62"/>
      <c r="I157" s="62"/>
      <c r="J157" s="62"/>
      <c r="K157" s="62"/>
      <c r="L157" s="62"/>
      <c r="M157" s="62"/>
      <c r="N157" s="62"/>
    </row>
    <row r="158" spans="4:14" ht="12.75">
      <c r="D158" s="62"/>
      <c r="E158" s="209"/>
      <c r="F158" s="209"/>
      <c r="G158" s="209"/>
      <c r="H158" s="62"/>
      <c r="I158" s="62"/>
      <c r="J158" s="62"/>
      <c r="K158" s="62"/>
      <c r="L158" s="62"/>
      <c r="M158" s="62"/>
      <c r="N158" s="62"/>
    </row>
    <row r="159" spans="4:14" ht="12.75">
      <c r="D159" s="62"/>
      <c r="E159" s="209"/>
      <c r="F159" s="209"/>
      <c r="G159" s="209"/>
      <c r="H159" s="62"/>
      <c r="I159" s="62"/>
      <c r="J159" s="62"/>
      <c r="K159" s="62"/>
      <c r="L159" s="62"/>
      <c r="M159" s="62"/>
      <c r="N159" s="62"/>
    </row>
    <row r="160" spans="4:14" ht="12.75">
      <c r="D160" s="62"/>
      <c r="E160" s="209"/>
      <c r="F160" s="209"/>
      <c r="G160" s="209"/>
      <c r="H160" s="62"/>
      <c r="I160" s="62"/>
      <c r="J160" s="62"/>
      <c r="K160" s="62"/>
      <c r="L160" s="62"/>
      <c r="M160" s="62"/>
      <c r="N160" s="62"/>
    </row>
    <row r="161" spans="4:14" ht="12.75">
      <c r="D161" s="62"/>
      <c r="E161" s="209"/>
      <c r="F161" s="209"/>
      <c r="G161" s="209"/>
      <c r="H161" s="62"/>
      <c r="I161" s="62"/>
      <c r="J161" s="62"/>
      <c r="K161" s="62"/>
      <c r="L161" s="62"/>
      <c r="M161" s="62"/>
      <c r="N161" s="62"/>
    </row>
    <row r="162" spans="4:14" ht="12.75">
      <c r="D162" s="62"/>
      <c r="E162" s="209"/>
      <c r="F162" s="209"/>
      <c r="G162" s="209"/>
      <c r="H162" s="62"/>
      <c r="I162" s="62"/>
      <c r="J162" s="62"/>
      <c r="K162" s="62"/>
      <c r="L162" s="62"/>
      <c r="M162" s="62"/>
      <c r="N162" s="62"/>
    </row>
    <row r="163" spans="4:14" ht="12.75">
      <c r="D163" s="62"/>
      <c r="E163" s="209"/>
      <c r="F163" s="209"/>
      <c r="G163" s="209"/>
      <c r="H163" s="62"/>
      <c r="I163" s="62"/>
      <c r="J163" s="62"/>
      <c r="K163" s="62"/>
      <c r="L163" s="62"/>
      <c r="M163" s="62"/>
      <c r="N163" s="62"/>
    </row>
    <row r="164" spans="4:14" ht="12.75">
      <c r="D164" s="62"/>
      <c r="E164" s="209"/>
      <c r="F164" s="209"/>
      <c r="G164" s="209"/>
      <c r="H164" s="62"/>
      <c r="I164" s="62"/>
      <c r="J164" s="62"/>
      <c r="K164" s="62"/>
      <c r="L164" s="62"/>
      <c r="M164" s="62"/>
      <c r="N164" s="62"/>
    </row>
    <row r="165" spans="4:14" ht="12.75">
      <c r="D165" s="62"/>
      <c r="E165" s="209"/>
      <c r="F165" s="209"/>
      <c r="G165" s="209"/>
      <c r="H165" s="62"/>
      <c r="I165" s="62"/>
      <c r="J165" s="62"/>
      <c r="K165" s="62"/>
      <c r="L165" s="62"/>
      <c r="M165" s="62"/>
      <c r="N165" s="62"/>
    </row>
    <row r="166" spans="4:14" ht="12.75">
      <c r="D166" s="62"/>
      <c r="E166" s="209"/>
      <c r="F166" s="209"/>
      <c r="G166" s="209"/>
      <c r="H166" s="62"/>
      <c r="I166" s="62"/>
      <c r="J166" s="62"/>
      <c r="K166" s="62"/>
      <c r="L166" s="62"/>
      <c r="M166" s="62"/>
      <c r="N166" s="62"/>
    </row>
    <row r="167" spans="4:14" ht="12.75">
      <c r="D167" s="62"/>
      <c r="E167" s="209"/>
      <c r="F167" s="209"/>
      <c r="G167" s="209"/>
      <c r="H167" s="62"/>
      <c r="I167" s="62"/>
      <c r="J167" s="62"/>
      <c r="K167" s="62"/>
      <c r="L167" s="62"/>
      <c r="M167" s="62"/>
      <c r="N167" s="62"/>
    </row>
    <row r="168" spans="4:14" ht="12.75">
      <c r="D168" s="62"/>
      <c r="E168" s="209"/>
      <c r="F168" s="209"/>
      <c r="G168" s="209"/>
      <c r="H168" s="62"/>
      <c r="I168" s="62"/>
      <c r="J168" s="62"/>
      <c r="K168" s="62"/>
      <c r="L168" s="62"/>
      <c r="M168" s="62"/>
      <c r="N168" s="62"/>
    </row>
    <row r="169" spans="4:14" ht="12.75">
      <c r="D169" s="62"/>
      <c r="E169" s="209"/>
      <c r="F169" s="209"/>
      <c r="G169" s="209"/>
      <c r="H169" s="62"/>
      <c r="I169" s="62"/>
      <c r="J169" s="62"/>
      <c r="K169" s="62"/>
      <c r="L169" s="62"/>
      <c r="M169" s="62"/>
      <c r="N169" s="62"/>
    </row>
    <row r="170" spans="4:14" ht="12.75">
      <c r="D170" s="62"/>
      <c r="E170" s="209"/>
      <c r="F170" s="209"/>
      <c r="G170" s="209"/>
      <c r="H170" s="62"/>
      <c r="I170" s="62"/>
      <c r="J170" s="62"/>
      <c r="K170" s="62"/>
      <c r="L170" s="62"/>
      <c r="M170" s="62"/>
      <c r="N170" s="62"/>
    </row>
    <row r="171" spans="4:14" ht="12.75">
      <c r="D171" s="62"/>
      <c r="E171" s="209"/>
      <c r="F171" s="209"/>
      <c r="G171" s="209"/>
      <c r="H171" s="62"/>
      <c r="I171" s="62"/>
      <c r="J171" s="62"/>
      <c r="K171" s="62"/>
      <c r="L171" s="62"/>
      <c r="M171" s="62"/>
      <c r="N171" s="62"/>
    </row>
    <row r="172" spans="4:14" ht="12.75">
      <c r="D172" s="62"/>
      <c r="E172" s="209"/>
      <c r="F172" s="209"/>
      <c r="G172" s="209"/>
      <c r="H172" s="62"/>
      <c r="I172" s="62"/>
      <c r="J172" s="62"/>
      <c r="K172" s="62"/>
      <c r="L172" s="62"/>
      <c r="M172" s="62"/>
      <c r="N172" s="62"/>
    </row>
    <row r="173" spans="4:14" ht="12.75">
      <c r="D173" s="62"/>
      <c r="E173" s="209"/>
      <c r="F173" s="209"/>
      <c r="G173" s="209"/>
      <c r="H173" s="62"/>
      <c r="I173" s="62"/>
      <c r="J173" s="62"/>
      <c r="K173" s="62"/>
      <c r="L173" s="62"/>
      <c r="M173" s="62"/>
      <c r="N173" s="62"/>
    </row>
    <row r="174" spans="4:14" ht="12.75">
      <c r="D174" s="62"/>
      <c r="E174" s="209"/>
      <c r="F174" s="209"/>
      <c r="G174" s="209"/>
      <c r="H174" s="62"/>
      <c r="I174" s="62"/>
      <c r="J174" s="62"/>
      <c r="K174" s="62"/>
      <c r="L174" s="62"/>
      <c r="M174" s="62"/>
      <c r="N174" s="62"/>
    </row>
    <row r="175" spans="4:14" ht="12.75">
      <c r="D175" s="62"/>
      <c r="E175" s="209"/>
      <c r="F175" s="209"/>
      <c r="G175" s="209"/>
      <c r="H175" s="62"/>
      <c r="I175" s="62"/>
      <c r="J175" s="62"/>
      <c r="K175" s="62"/>
      <c r="L175" s="62"/>
      <c r="M175" s="62"/>
      <c r="N175" s="62"/>
    </row>
    <row r="176" spans="4:14" ht="12.75">
      <c r="D176" s="62"/>
      <c r="E176" s="209"/>
      <c r="F176" s="209"/>
      <c r="G176" s="209"/>
      <c r="H176" s="62"/>
      <c r="I176" s="62"/>
      <c r="J176" s="62"/>
      <c r="K176" s="62"/>
      <c r="L176" s="62"/>
      <c r="M176" s="62"/>
      <c r="N176" s="62"/>
    </row>
    <row r="177" spans="4:14" ht="12.75">
      <c r="D177" s="62"/>
      <c r="E177" s="209"/>
      <c r="F177" s="209"/>
      <c r="G177" s="209"/>
      <c r="H177" s="62"/>
      <c r="I177" s="62"/>
      <c r="J177" s="62"/>
      <c r="K177" s="62"/>
      <c r="L177" s="62"/>
      <c r="M177" s="62"/>
      <c r="N177" s="62"/>
    </row>
    <row r="178" spans="4:14" ht="12.75">
      <c r="D178" s="62"/>
      <c r="E178" s="209"/>
      <c r="F178" s="209"/>
      <c r="G178" s="209"/>
      <c r="H178" s="62"/>
      <c r="I178" s="62"/>
      <c r="J178" s="62"/>
      <c r="K178" s="62"/>
      <c r="L178" s="62"/>
      <c r="M178" s="62"/>
      <c r="N178" s="62"/>
    </row>
    <row r="179" spans="4:14" ht="12.75">
      <c r="D179" s="62"/>
      <c r="E179" s="209"/>
      <c r="F179" s="209"/>
      <c r="G179" s="209"/>
      <c r="H179" s="62"/>
      <c r="I179" s="62"/>
      <c r="J179" s="62"/>
      <c r="K179" s="62"/>
      <c r="L179" s="62"/>
      <c r="M179" s="62"/>
      <c r="N179" s="62"/>
    </row>
    <row r="180" spans="4:14" ht="12.75">
      <c r="D180" s="62"/>
      <c r="E180" s="209"/>
      <c r="F180" s="209"/>
      <c r="G180" s="209"/>
      <c r="H180" s="62"/>
      <c r="I180" s="62"/>
      <c r="J180" s="62"/>
      <c r="K180" s="62"/>
      <c r="L180" s="62"/>
      <c r="M180" s="62"/>
      <c r="N180" s="62"/>
    </row>
    <row r="181" spans="4:14" ht="12.75">
      <c r="D181" s="62"/>
      <c r="E181" s="209"/>
      <c r="F181" s="209"/>
      <c r="G181" s="209"/>
      <c r="H181" s="62"/>
      <c r="I181" s="62"/>
      <c r="J181" s="62"/>
      <c r="K181" s="62"/>
      <c r="L181" s="62"/>
      <c r="M181" s="62"/>
      <c r="N181" s="62"/>
    </row>
    <row r="182" spans="4:14" ht="12.75">
      <c r="D182" s="62"/>
      <c r="E182" s="209"/>
      <c r="F182" s="209"/>
      <c r="G182" s="209"/>
      <c r="H182" s="62"/>
      <c r="I182" s="62"/>
      <c r="J182" s="62"/>
      <c r="K182" s="62"/>
      <c r="L182" s="62"/>
      <c r="M182" s="62"/>
      <c r="N182" s="62"/>
    </row>
    <row r="183" spans="4:14" ht="12.75">
      <c r="D183" s="62"/>
      <c r="E183" s="209"/>
      <c r="F183" s="209"/>
      <c r="G183" s="209"/>
      <c r="H183" s="62"/>
      <c r="I183" s="62"/>
      <c r="J183" s="62"/>
      <c r="K183" s="62"/>
      <c r="L183" s="62"/>
      <c r="M183" s="62"/>
      <c r="N183" s="62"/>
    </row>
    <row r="184" spans="4:14" ht="12.75">
      <c r="D184" s="62"/>
      <c r="E184" s="209"/>
      <c r="F184" s="209"/>
      <c r="G184" s="209"/>
      <c r="H184" s="62"/>
      <c r="I184" s="62"/>
      <c r="J184" s="62"/>
      <c r="K184" s="62"/>
      <c r="L184" s="62"/>
      <c r="M184" s="62"/>
      <c r="N184" s="62"/>
    </row>
    <row r="185" spans="4:14" ht="12.75">
      <c r="D185" s="62"/>
      <c r="E185" s="209"/>
      <c r="F185" s="209"/>
      <c r="G185" s="209"/>
      <c r="H185" s="62"/>
      <c r="I185" s="62"/>
      <c r="J185" s="62"/>
      <c r="K185" s="62"/>
      <c r="L185" s="62"/>
      <c r="M185" s="62"/>
      <c r="N185" s="62"/>
    </row>
    <row r="186" spans="4:14" ht="12.75">
      <c r="D186" s="62"/>
      <c r="E186" s="209"/>
      <c r="F186" s="209"/>
      <c r="G186" s="209"/>
      <c r="H186" s="62"/>
      <c r="I186" s="62"/>
      <c r="J186" s="62"/>
      <c r="K186" s="62"/>
      <c r="L186" s="62"/>
      <c r="M186" s="62"/>
      <c r="N186" s="62"/>
    </row>
    <row r="187" spans="4:14" ht="12.75">
      <c r="D187" s="62"/>
      <c r="E187" s="209"/>
      <c r="F187" s="209"/>
      <c r="G187" s="209"/>
      <c r="H187" s="62"/>
      <c r="I187" s="62"/>
      <c r="J187" s="62"/>
      <c r="K187" s="62"/>
      <c r="L187" s="62"/>
      <c r="M187" s="62"/>
      <c r="N187" s="62"/>
    </row>
    <row r="188" spans="4:14" ht="12.75">
      <c r="D188" s="62"/>
      <c r="E188" s="209"/>
      <c r="F188" s="209"/>
      <c r="G188" s="209"/>
      <c r="H188" s="62"/>
      <c r="I188" s="62"/>
      <c r="J188" s="62"/>
      <c r="K188" s="62"/>
      <c r="L188" s="62"/>
      <c r="M188" s="62"/>
      <c r="N188" s="62"/>
    </row>
    <row r="189" spans="4:14" ht="12.75">
      <c r="D189" s="62"/>
      <c r="E189" s="209"/>
      <c r="F189" s="209"/>
      <c r="G189" s="209"/>
      <c r="H189" s="62"/>
      <c r="I189" s="62"/>
      <c r="J189" s="62"/>
      <c r="K189" s="62"/>
      <c r="L189" s="62"/>
      <c r="M189" s="62"/>
      <c r="N189" s="62"/>
    </row>
    <row r="190" spans="4:14" ht="12.75">
      <c r="D190" s="62"/>
      <c r="E190" s="209"/>
      <c r="F190" s="209"/>
      <c r="G190" s="209"/>
      <c r="H190" s="62"/>
      <c r="I190" s="62"/>
      <c r="J190" s="62"/>
      <c r="K190" s="62"/>
      <c r="L190" s="62"/>
      <c r="M190" s="62"/>
      <c r="N190" s="62"/>
    </row>
    <row r="191" spans="4:14" ht="12.75">
      <c r="D191" s="62"/>
      <c r="E191" s="209"/>
      <c r="F191" s="209"/>
      <c r="G191" s="209"/>
      <c r="H191" s="62"/>
      <c r="I191" s="62"/>
      <c r="J191" s="62"/>
      <c r="K191" s="62"/>
      <c r="L191" s="62"/>
      <c r="M191" s="62"/>
      <c r="N191" s="62"/>
    </row>
    <row r="192" spans="4:14" ht="12.75">
      <c r="D192" s="62"/>
      <c r="E192" s="209"/>
      <c r="F192" s="209"/>
      <c r="G192" s="209"/>
      <c r="H192" s="62"/>
      <c r="I192" s="62"/>
      <c r="J192" s="62"/>
      <c r="K192" s="62"/>
      <c r="L192" s="62"/>
      <c r="M192" s="62"/>
      <c r="N192" s="62"/>
    </row>
    <row r="193" spans="4:14" ht="12.75">
      <c r="D193" s="62"/>
      <c r="E193" s="209"/>
      <c r="F193" s="209"/>
      <c r="G193" s="209"/>
      <c r="H193" s="62"/>
      <c r="I193" s="62"/>
      <c r="J193" s="62"/>
      <c r="K193" s="62"/>
      <c r="L193" s="62"/>
      <c r="M193" s="62"/>
      <c r="N193" s="62"/>
    </row>
    <row r="194" spans="4:14" ht="12.75">
      <c r="D194" s="62"/>
      <c r="E194" s="209"/>
      <c r="F194" s="209"/>
      <c r="G194" s="209"/>
      <c r="H194" s="62"/>
      <c r="I194" s="62"/>
      <c r="J194" s="62"/>
      <c r="K194" s="62"/>
      <c r="L194" s="62"/>
      <c r="M194" s="62"/>
      <c r="N194" s="62"/>
    </row>
    <row r="195" spans="4:14" ht="12.75">
      <c r="D195" s="62"/>
      <c r="E195" s="209"/>
      <c r="F195" s="209"/>
      <c r="G195" s="209"/>
      <c r="H195" s="62"/>
      <c r="I195" s="62"/>
      <c r="J195" s="62"/>
      <c r="K195" s="62"/>
      <c r="L195" s="62"/>
      <c r="M195" s="62"/>
      <c r="N195" s="62"/>
    </row>
    <row r="196" spans="4:14" ht="12.75">
      <c r="D196" s="62"/>
      <c r="E196" s="209"/>
      <c r="F196" s="209"/>
      <c r="G196" s="209"/>
      <c r="H196" s="62"/>
      <c r="I196" s="62"/>
      <c r="J196" s="62"/>
      <c r="K196" s="62"/>
      <c r="L196" s="62"/>
      <c r="M196" s="62"/>
      <c r="N196" s="62"/>
    </row>
    <row r="197" spans="4:14" ht="12.75">
      <c r="D197" s="62"/>
      <c r="E197" s="209"/>
      <c r="F197" s="209"/>
      <c r="G197" s="209"/>
      <c r="H197" s="62"/>
      <c r="I197" s="62"/>
      <c r="J197" s="62"/>
      <c r="K197" s="62"/>
      <c r="L197" s="62"/>
      <c r="M197" s="62"/>
      <c r="N197" s="62"/>
    </row>
    <row r="198" spans="4:14" ht="12.75">
      <c r="D198" s="62"/>
      <c r="E198" s="209"/>
      <c r="F198" s="209"/>
      <c r="G198" s="209"/>
      <c r="H198" s="62"/>
      <c r="I198" s="62"/>
      <c r="J198" s="62"/>
      <c r="K198" s="62"/>
      <c r="L198" s="62"/>
      <c r="M198" s="62"/>
      <c r="N198" s="62"/>
    </row>
    <row r="199" spans="4:14" ht="12.75">
      <c r="D199" s="62"/>
      <c r="E199" s="209"/>
      <c r="F199" s="209"/>
      <c r="G199" s="209"/>
      <c r="H199" s="62"/>
      <c r="I199" s="62"/>
      <c r="J199" s="62"/>
      <c r="K199" s="62"/>
      <c r="L199" s="62"/>
      <c r="M199" s="62"/>
      <c r="N199" s="62"/>
    </row>
    <row r="200" spans="4:14" ht="12.75">
      <c r="D200" s="62"/>
      <c r="E200" s="209"/>
      <c r="F200" s="209"/>
      <c r="G200" s="209"/>
      <c r="H200" s="62"/>
      <c r="I200" s="62"/>
      <c r="J200" s="62"/>
      <c r="K200" s="62"/>
      <c r="L200" s="62"/>
      <c r="M200" s="62"/>
      <c r="N200" s="62"/>
    </row>
    <row r="201" spans="4:14" ht="12.75">
      <c r="D201" s="62"/>
      <c r="E201" s="209"/>
      <c r="F201" s="209"/>
      <c r="G201" s="209"/>
      <c r="H201" s="62"/>
      <c r="I201" s="62"/>
      <c r="J201" s="62"/>
      <c r="K201" s="62"/>
      <c r="L201" s="62"/>
      <c r="M201" s="62"/>
      <c r="N201" s="62"/>
    </row>
    <row r="202" spans="4:14" ht="12.75">
      <c r="D202" s="62"/>
      <c r="E202" s="209"/>
      <c r="F202" s="209"/>
      <c r="G202" s="209"/>
      <c r="H202" s="62"/>
      <c r="I202" s="62"/>
      <c r="J202" s="62"/>
      <c r="K202" s="62"/>
      <c r="L202" s="62"/>
      <c r="M202" s="62"/>
      <c r="N202" s="62"/>
    </row>
    <row r="203" spans="4:14" ht="12.75">
      <c r="D203" s="62"/>
      <c r="E203" s="209"/>
      <c r="F203" s="209"/>
      <c r="G203" s="209"/>
      <c r="H203" s="62"/>
      <c r="I203" s="62"/>
      <c r="J203" s="62"/>
      <c r="K203" s="62"/>
      <c r="L203" s="62"/>
      <c r="M203" s="62"/>
      <c r="N203" s="62"/>
    </row>
    <row r="204" spans="4:14" ht="12.75">
      <c r="D204" s="62"/>
      <c r="E204" s="209"/>
      <c r="F204" s="209"/>
      <c r="G204" s="209"/>
      <c r="H204" s="62"/>
      <c r="I204" s="62"/>
      <c r="J204" s="62"/>
      <c r="K204" s="62"/>
      <c r="L204" s="62"/>
      <c r="M204" s="62"/>
      <c r="N204" s="62"/>
    </row>
    <row r="205" spans="4:14" ht="12.75">
      <c r="D205" s="62"/>
      <c r="E205" s="209"/>
      <c r="F205" s="209"/>
      <c r="G205" s="209"/>
      <c r="H205" s="62"/>
      <c r="I205" s="62"/>
      <c r="J205" s="62"/>
      <c r="K205" s="62"/>
      <c r="L205" s="62"/>
      <c r="M205" s="62"/>
      <c r="N205" s="62"/>
    </row>
    <row r="206" spans="4:14" ht="12.75">
      <c r="D206" s="62"/>
      <c r="E206" s="209"/>
      <c r="F206" s="209"/>
      <c r="G206" s="209"/>
      <c r="H206" s="62"/>
      <c r="I206" s="62"/>
      <c r="J206" s="62"/>
      <c r="K206" s="62"/>
      <c r="L206" s="62"/>
      <c r="M206" s="62"/>
      <c r="N206" s="62"/>
    </row>
    <row r="207" spans="4:14" ht="12.75">
      <c r="D207" s="62"/>
      <c r="E207" s="209"/>
      <c r="F207" s="209"/>
      <c r="G207" s="209"/>
      <c r="H207" s="62"/>
      <c r="I207" s="62"/>
      <c r="J207" s="62"/>
      <c r="K207" s="62"/>
      <c r="L207" s="62"/>
      <c r="M207" s="62"/>
      <c r="N207" s="62"/>
    </row>
    <row r="208" spans="4:14" ht="12.75">
      <c r="D208" s="62"/>
      <c r="E208" s="209"/>
      <c r="F208" s="209"/>
      <c r="G208" s="209"/>
      <c r="H208" s="62"/>
      <c r="I208" s="62"/>
      <c r="J208" s="62"/>
      <c r="K208" s="62"/>
      <c r="L208" s="62"/>
      <c r="M208" s="62"/>
      <c r="N208" s="62"/>
    </row>
    <row r="209" spans="4:14" ht="12.75">
      <c r="D209" s="62"/>
      <c r="E209" s="209"/>
      <c r="F209" s="209"/>
      <c r="G209" s="209"/>
      <c r="H209" s="62"/>
      <c r="I209" s="62"/>
      <c r="J209" s="62"/>
      <c r="K209" s="62"/>
      <c r="L209" s="62"/>
      <c r="M209" s="62"/>
      <c r="N209" s="62"/>
    </row>
    <row r="210" spans="4:14" ht="12.75">
      <c r="D210" s="62"/>
      <c r="E210" s="209"/>
      <c r="F210" s="209"/>
      <c r="G210" s="209"/>
      <c r="H210" s="62"/>
      <c r="I210" s="62"/>
      <c r="J210" s="62"/>
      <c r="K210" s="62"/>
      <c r="L210" s="62"/>
      <c r="M210" s="62"/>
      <c r="N210" s="62"/>
    </row>
    <row r="211" spans="4:14" ht="12.75">
      <c r="D211" s="62"/>
      <c r="E211" s="209"/>
      <c r="F211" s="209"/>
      <c r="G211" s="209"/>
      <c r="H211" s="62"/>
      <c r="I211" s="62"/>
      <c r="J211" s="62"/>
      <c r="K211" s="62"/>
      <c r="L211" s="62"/>
      <c r="M211" s="62"/>
      <c r="N211" s="62"/>
    </row>
    <row r="212" spans="4:14" ht="12.75">
      <c r="D212" s="62"/>
      <c r="E212" s="209"/>
      <c r="F212" s="209"/>
      <c r="G212" s="209"/>
      <c r="H212" s="62"/>
      <c r="I212" s="62"/>
      <c r="J212" s="62"/>
      <c r="K212" s="62"/>
      <c r="L212" s="62"/>
      <c r="M212" s="62"/>
      <c r="N212" s="62"/>
    </row>
    <row r="213" spans="4:14" ht="12.75">
      <c r="D213" s="62"/>
      <c r="E213" s="209"/>
      <c r="F213" s="209"/>
      <c r="G213" s="209"/>
      <c r="H213" s="62"/>
      <c r="I213" s="62"/>
      <c r="J213" s="62"/>
      <c r="K213" s="62"/>
      <c r="L213" s="62"/>
      <c r="M213" s="62"/>
      <c r="N213" s="62"/>
    </row>
    <row r="214" spans="4:14" ht="12.75">
      <c r="D214" s="62"/>
      <c r="E214" s="209"/>
      <c r="F214" s="209"/>
      <c r="G214" s="209"/>
      <c r="H214" s="62"/>
      <c r="I214" s="62"/>
      <c r="J214" s="62"/>
      <c r="K214" s="62"/>
      <c r="L214" s="62"/>
      <c r="M214" s="62"/>
      <c r="N214" s="62"/>
    </row>
    <row r="215" spans="4:7" ht="12.75">
      <c r="D215" s="62"/>
      <c r="E215" s="209"/>
      <c r="F215" s="209"/>
      <c r="G215" s="209"/>
    </row>
    <row r="216" spans="4:7" ht="12.75">
      <c r="D216" s="62"/>
      <c r="E216" s="209"/>
      <c r="F216" s="209"/>
      <c r="G216" s="209"/>
    </row>
    <row r="217" spans="4:7" ht="12.75">
      <c r="D217" s="62"/>
      <c r="E217" s="209"/>
      <c r="F217" s="209"/>
      <c r="G217" s="209"/>
    </row>
    <row r="218" spans="4:7" ht="12.75">
      <c r="D218" s="62"/>
      <c r="E218" s="209"/>
      <c r="F218" s="209"/>
      <c r="G218" s="209"/>
    </row>
    <row r="219" spans="4:7" ht="12.75">
      <c r="D219" s="62"/>
      <c r="E219" s="209"/>
      <c r="F219" s="209"/>
      <c r="G219" s="209"/>
    </row>
    <row r="220" spans="4:7" ht="12.75">
      <c r="D220" s="62"/>
      <c r="E220" s="209"/>
      <c r="F220" s="209"/>
      <c r="G220" s="209"/>
    </row>
    <row r="221" spans="4:7" ht="12.75">
      <c r="D221" s="62"/>
      <c r="E221" s="209"/>
      <c r="F221" s="209"/>
      <c r="G221" s="209"/>
    </row>
    <row r="222" spans="4:7" ht="12.75">
      <c r="D222" s="62"/>
      <c r="E222" s="209"/>
      <c r="F222" s="209"/>
      <c r="G222" s="209"/>
    </row>
    <row r="223" spans="4:7" ht="12.75">
      <c r="D223" s="62"/>
      <c r="E223" s="209"/>
      <c r="F223" s="209"/>
      <c r="G223" s="209"/>
    </row>
    <row r="224" spans="4:7" ht="12.75">
      <c r="D224" s="62"/>
      <c r="E224" s="209"/>
      <c r="F224" s="209"/>
      <c r="G224" s="209"/>
    </row>
    <row r="225" spans="4:7" ht="12.75">
      <c r="D225" s="62"/>
      <c r="E225" s="209"/>
      <c r="F225" s="209"/>
      <c r="G225" s="209"/>
    </row>
    <row r="226" spans="4:7" ht="12.75">
      <c r="D226" s="62"/>
      <c r="E226" s="209"/>
      <c r="F226" s="209"/>
      <c r="G226" s="209"/>
    </row>
    <row r="227" spans="4:7" ht="12.75">
      <c r="D227" s="62"/>
      <c r="E227" s="209"/>
      <c r="F227" s="209"/>
      <c r="G227" s="209"/>
    </row>
    <row r="228" spans="4:7" ht="12.75">
      <c r="D228" s="62"/>
      <c r="E228" s="209"/>
      <c r="F228" s="209"/>
      <c r="G228" s="209"/>
    </row>
    <row r="229" spans="4:7" ht="12.75">
      <c r="D229" s="62"/>
      <c r="E229" s="209"/>
      <c r="F229" s="209"/>
      <c r="G229" s="209"/>
    </row>
    <row r="230" spans="4:7" ht="12.75">
      <c r="D230" s="62"/>
      <c r="E230" s="209"/>
      <c r="F230" s="209"/>
      <c r="G230" s="209"/>
    </row>
    <row r="231" spans="4:7" ht="12.75">
      <c r="D231" s="62"/>
      <c r="E231" s="209"/>
      <c r="F231" s="209"/>
      <c r="G231" s="209"/>
    </row>
    <row r="232" spans="4:7" ht="12.75">
      <c r="D232" s="62"/>
      <c r="E232" s="209"/>
      <c r="F232" s="209"/>
      <c r="G232" s="209"/>
    </row>
    <row r="233" spans="4:7" ht="12.75">
      <c r="D233" s="62"/>
      <c r="E233" s="209"/>
      <c r="F233" s="209"/>
      <c r="G233" s="209"/>
    </row>
    <row r="234" spans="4:7" ht="12.75">
      <c r="D234" s="62"/>
      <c r="E234" s="209"/>
      <c r="F234" s="209"/>
      <c r="G234" s="209"/>
    </row>
    <row r="235" spans="4:7" ht="12.75">
      <c r="D235" s="62"/>
      <c r="E235" s="209"/>
      <c r="F235" s="209"/>
      <c r="G235" s="209"/>
    </row>
    <row r="236" spans="4:7" ht="12.75">
      <c r="D236" s="62"/>
      <c r="E236" s="209"/>
      <c r="F236" s="209"/>
      <c r="G236" s="209"/>
    </row>
    <row r="237" spans="4:7" ht="12.75">
      <c r="D237" s="62"/>
      <c r="E237" s="209"/>
      <c r="F237" s="209"/>
      <c r="G237" s="209"/>
    </row>
    <row r="238" spans="4:7" ht="12.75">
      <c r="D238" s="62"/>
      <c r="E238" s="209"/>
      <c r="F238" s="209"/>
      <c r="G238" s="209"/>
    </row>
    <row r="239" spans="4:7" ht="12.75">
      <c r="D239" s="62"/>
      <c r="E239" s="209"/>
      <c r="F239" s="209"/>
      <c r="G239" s="209"/>
    </row>
    <row r="240" spans="4:7" ht="12.75">
      <c r="D240" s="62"/>
      <c r="E240" s="209"/>
      <c r="F240" s="209"/>
      <c r="G240" s="209"/>
    </row>
    <row r="241" spans="4:7" ht="12.75">
      <c r="D241" s="62"/>
      <c r="E241" s="209"/>
      <c r="F241" s="209"/>
      <c r="G241" s="209"/>
    </row>
    <row r="242" spans="4:7" ht="12.75">
      <c r="D242" s="62"/>
      <c r="E242" s="209"/>
      <c r="F242" s="209"/>
      <c r="G242" s="209"/>
    </row>
    <row r="243" spans="4:7" ht="12.75">
      <c r="D243" s="62"/>
      <c r="E243" s="209"/>
      <c r="F243" s="209"/>
      <c r="G243" s="209"/>
    </row>
    <row r="244" spans="4:7" ht="12.75">
      <c r="D244" s="62"/>
      <c r="E244" s="209"/>
      <c r="F244" s="209"/>
      <c r="G244" s="209"/>
    </row>
    <row r="245" spans="4:7" ht="12.75">
      <c r="D245" s="62"/>
      <c r="E245" s="209"/>
      <c r="F245" s="209"/>
      <c r="G245" s="209"/>
    </row>
    <row r="246" spans="4:7" ht="12.75">
      <c r="D246" s="62"/>
      <c r="E246" s="209"/>
      <c r="F246" s="209"/>
      <c r="G246" s="209"/>
    </row>
    <row r="247" spans="4:7" ht="12.75">
      <c r="D247" s="62"/>
      <c r="E247" s="209"/>
      <c r="F247" s="209"/>
      <c r="G247" s="209"/>
    </row>
    <row r="248" spans="4:7" ht="12.75">
      <c r="D248" s="62"/>
      <c r="E248" s="209"/>
      <c r="F248" s="209"/>
      <c r="G248" s="209"/>
    </row>
    <row r="249" spans="4:7" ht="12.75">
      <c r="D249" s="62"/>
      <c r="E249" s="209"/>
      <c r="F249" s="209"/>
      <c r="G249" s="209"/>
    </row>
    <row r="250" spans="4:7" ht="12.75">
      <c r="D250" s="62"/>
      <c r="E250" s="209"/>
      <c r="F250" s="209"/>
      <c r="G250" s="209"/>
    </row>
    <row r="251" spans="4:7" ht="12.75">
      <c r="D251" s="62"/>
      <c r="E251" s="209"/>
      <c r="F251" s="209"/>
      <c r="G251" s="209"/>
    </row>
    <row r="252" spans="4:7" ht="12.75">
      <c r="D252" s="62"/>
      <c r="E252" s="209"/>
      <c r="F252" s="209"/>
      <c r="G252" s="209"/>
    </row>
    <row r="253" spans="4:7" ht="12.75">
      <c r="D253" s="62"/>
      <c r="E253" s="209"/>
      <c r="F253" s="209"/>
      <c r="G253" s="209"/>
    </row>
    <row r="254" spans="4:7" ht="12.75">
      <c r="D254" s="62"/>
      <c r="E254" s="209"/>
      <c r="F254" s="209"/>
      <c r="G254" s="209"/>
    </row>
    <row r="255" spans="4:7" ht="12.75">
      <c r="D255" s="62"/>
      <c r="E255" s="209"/>
      <c r="F255" s="209"/>
      <c r="G255" s="209"/>
    </row>
    <row r="256" spans="4:7" ht="12.75">
      <c r="D256" s="62"/>
      <c r="E256" s="209"/>
      <c r="F256" s="209"/>
      <c r="G256" s="209"/>
    </row>
    <row r="257" spans="4:7" ht="12.75">
      <c r="D257" s="62"/>
      <c r="E257" s="209"/>
      <c r="F257" s="209"/>
      <c r="G257" s="209"/>
    </row>
    <row r="258" spans="4:7" ht="12.75">
      <c r="D258" s="62"/>
      <c r="E258" s="209"/>
      <c r="F258" s="209"/>
      <c r="G258" s="209"/>
    </row>
    <row r="259" spans="4:7" ht="12.75">
      <c r="D259" s="62"/>
      <c r="E259" s="209"/>
      <c r="F259" s="209"/>
      <c r="G259" s="209"/>
    </row>
    <row r="260" spans="4:7" ht="12.75">
      <c r="D260" s="62"/>
      <c r="E260" s="209"/>
      <c r="F260" s="209"/>
      <c r="G260" s="209"/>
    </row>
    <row r="261" spans="4:7" ht="12.75">
      <c r="D261" s="62"/>
      <c r="E261" s="209"/>
      <c r="F261" s="209"/>
      <c r="G261" s="209"/>
    </row>
    <row r="262" spans="4:7" ht="12.75">
      <c r="D262" s="62"/>
      <c r="E262" s="209"/>
      <c r="F262" s="209"/>
      <c r="G262" s="209"/>
    </row>
    <row r="263" spans="4:7" ht="12.75">
      <c r="D263" s="62"/>
      <c r="E263" s="209"/>
      <c r="F263" s="209"/>
      <c r="G263" s="209"/>
    </row>
    <row r="264" spans="4:7" ht="12.75">
      <c r="D264" s="62"/>
      <c r="E264" s="209"/>
      <c r="F264" s="209"/>
      <c r="G264" s="209"/>
    </row>
    <row r="265" spans="4:7" ht="12.75">
      <c r="D265" s="62"/>
      <c r="E265" s="209"/>
      <c r="F265" s="209"/>
      <c r="G265" s="209"/>
    </row>
    <row r="266" spans="4:7" ht="12.75">
      <c r="D266" s="62"/>
      <c r="E266" s="209"/>
      <c r="F266" s="209"/>
      <c r="G266" s="209"/>
    </row>
    <row r="267" spans="4:7" ht="12.75">
      <c r="D267" s="62"/>
      <c r="E267" s="209"/>
      <c r="F267" s="209"/>
      <c r="G267" s="209"/>
    </row>
    <row r="268" spans="4:7" ht="12.75">
      <c r="D268" s="62"/>
      <c r="E268" s="209"/>
      <c r="F268" s="209"/>
      <c r="G268" s="209"/>
    </row>
    <row r="269" spans="4:7" ht="12.75">
      <c r="D269" s="62"/>
      <c r="E269" s="209"/>
      <c r="F269" s="209"/>
      <c r="G269" s="209"/>
    </row>
    <row r="270" spans="5:7" ht="12.75">
      <c r="E270" s="209"/>
      <c r="F270" s="209"/>
      <c r="G270" s="209"/>
    </row>
    <row r="271" spans="5:7" ht="12.75">
      <c r="E271" s="209"/>
      <c r="F271" s="209"/>
      <c r="G271" s="209"/>
    </row>
    <row r="272" spans="5:7" ht="12.75">
      <c r="E272" s="209"/>
      <c r="F272" s="209"/>
      <c r="G272" s="209"/>
    </row>
    <row r="273" spans="5:7" ht="12.75">
      <c r="E273" s="209"/>
      <c r="F273" s="209"/>
      <c r="G273" s="209"/>
    </row>
    <row r="274" spans="5:7" ht="12.75">
      <c r="E274" s="209"/>
      <c r="F274" s="209"/>
      <c r="G274" s="209"/>
    </row>
    <row r="275" spans="5:7" ht="12.75">
      <c r="E275" s="209"/>
      <c r="F275" s="209"/>
      <c r="G275" s="209"/>
    </row>
    <row r="276" spans="5:7" ht="12.75">
      <c r="E276" s="209"/>
      <c r="F276" s="209"/>
      <c r="G276" s="209"/>
    </row>
    <row r="277" spans="5:7" ht="12.75">
      <c r="E277" s="209"/>
      <c r="F277" s="209"/>
      <c r="G277" s="209"/>
    </row>
    <row r="278" spans="5:7" ht="12.75">
      <c r="E278" s="209"/>
      <c r="F278" s="209"/>
      <c r="G278" s="209"/>
    </row>
    <row r="279" spans="5:7" ht="12.75">
      <c r="E279" s="209"/>
      <c r="F279" s="209"/>
      <c r="G279" s="209"/>
    </row>
    <row r="280" spans="5:7" ht="12.75">
      <c r="E280" s="209"/>
      <c r="F280" s="209"/>
      <c r="G280" s="209"/>
    </row>
    <row r="281" spans="5:7" ht="12.75">
      <c r="E281" s="209"/>
      <c r="F281" s="209"/>
      <c r="G281" s="209"/>
    </row>
    <row r="282" spans="5:7" ht="12.75">
      <c r="E282" s="209"/>
      <c r="F282" s="209"/>
      <c r="G282" s="209"/>
    </row>
    <row r="283" spans="5:7" ht="12.75">
      <c r="E283" s="209"/>
      <c r="F283" s="209"/>
      <c r="G283" s="209"/>
    </row>
    <row r="284" spans="5:7" ht="12.75">
      <c r="E284" s="209"/>
      <c r="F284" s="209"/>
      <c r="G284" s="209"/>
    </row>
    <row r="285" spans="5:7" ht="12.75">
      <c r="E285" s="209"/>
      <c r="F285" s="209"/>
      <c r="G285" s="209"/>
    </row>
    <row r="286" spans="5:7" ht="12.75">
      <c r="E286" s="209"/>
      <c r="F286" s="209"/>
      <c r="G286" s="209"/>
    </row>
    <row r="287" spans="5:7" ht="12.75">
      <c r="E287" s="209"/>
      <c r="F287" s="209"/>
      <c r="G287" s="209"/>
    </row>
    <row r="288" spans="5:7" ht="12.75">
      <c r="E288" s="209"/>
      <c r="F288" s="209"/>
      <c r="G288" s="209"/>
    </row>
    <row r="289" spans="5:7" ht="12.75">
      <c r="E289" s="209"/>
      <c r="F289" s="209"/>
      <c r="G289" s="209"/>
    </row>
    <row r="290" spans="5:7" ht="12.75">
      <c r="E290" s="209"/>
      <c r="F290" s="209"/>
      <c r="G290" s="209"/>
    </row>
    <row r="291" spans="5:7" ht="12.75">
      <c r="E291" s="209"/>
      <c r="F291" s="209"/>
      <c r="G291" s="209"/>
    </row>
    <row r="292" spans="5:7" ht="12.75">
      <c r="E292" s="209"/>
      <c r="F292" s="209"/>
      <c r="G292" s="209"/>
    </row>
    <row r="293" spans="5:7" ht="12.75">
      <c r="E293" s="209"/>
      <c r="F293" s="209"/>
      <c r="G293" s="209"/>
    </row>
    <row r="294" spans="5:7" ht="12.75">
      <c r="E294" s="209"/>
      <c r="F294" s="209"/>
      <c r="G294" s="209"/>
    </row>
    <row r="295" spans="5:7" ht="12.75">
      <c r="E295" s="209"/>
      <c r="F295" s="209"/>
      <c r="G295" s="209"/>
    </row>
    <row r="296" spans="5:7" ht="12.75">
      <c r="E296" s="209"/>
      <c r="F296" s="209"/>
      <c r="G296" s="209"/>
    </row>
    <row r="297" spans="5:7" ht="12.75">
      <c r="E297" s="209"/>
      <c r="F297" s="209"/>
      <c r="G297" s="209"/>
    </row>
    <row r="298" spans="5:7" ht="12.75">
      <c r="E298" s="209"/>
      <c r="F298" s="209"/>
      <c r="G298" s="209"/>
    </row>
    <row r="299" spans="5:7" ht="12.75">
      <c r="E299" s="209"/>
      <c r="F299" s="209"/>
      <c r="G299" s="209"/>
    </row>
    <row r="300" spans="5:7" ht="12.75">
      <c r="E300" s="209"/>
      <c r="F300" s="209"/>
      <c r="G300" s="209"/>
    </row>
    <row r="301" spans="5:7" ht="12.75">
      <c r="E301" s="209"/>
      <c r="F301" s="209"/>
      <c r="G301" s="209"/>
    </row>
    <row r="302" spans="5:7" ht="12.75">
      <c r="E302" s="209"/>
      <c r="F302" s="209"/>
      <c r="G302" s="209"/>
    </row>
    <row r="303" spans="5:7" ht="12.75">
      <c r="E303" s="209"/>
      <c r="F303" s="209"/>
      <c r="G303" s="209"/>
    </row>
    <row r="304" spans="5:7" ht="12.75">
      <c r="E304" s="209"/>
      <c r="F304" s="209"/>
      <c r="G304" s="209"/>
    </row>
    <row r="305" spans="5:7" ht="12.75">
      <c r="E305" s="209"/>
      <c r="F305" s="209"/>
      <c r="G305" s="209"/>
    </row>
    <row r="306" spans="5:7" ht="12.75">
      <c r="E306" s="209"/>
      <c r="F306" s="209"/>
      <c r="G306" s="209"/>
    </row>
    <row r="307" spans="5:7" ht="12.75">
      <c r="E307" s="209"/>
      <c r="F307" s="209"/>
      <c r="G307" s="209"/>
    </row>
    <row r="308" spans="5:7" ht="12.75">
      <c r="E308" s="209"/>
      <c r="F308" s="209"/>
      <c r="G308" s="209"/>
    </row>
    <row r="309" spans="5:7" ht="12.75">
      <c r="E309" s="209"/>
      <c r="F309" s="209"/>
      <c r="G309" s="209"/>
    </row>
    <row r="310" spans="5:7" ht="12.75">
      <c r="E310" s="209"/>
      <c r="F310" s="209"/>
      <c r="G310" s="209"/>
    </row>
    <row r="311" spans="5:7" ht="12.75">
      <c r="E311" s="209"/>
      <c r="F311" s="209"/>
      <c r="G311" s="209"/>
    </row>
    <row r="312" spans="5:7" ht="12.75">
      <c r="E312" s="209"/>
      <c r="F312" s="209"/>
      <c r="G312" s="209"/>
    </row>
    <row r="313" spans="5:7" ht="12.75">
      <c r="E313" s="209"/>
      <c r="F313" s="209"/>
      <c r="G313" s="209"/>
    </row>
    <row r="314" spans="5:7" ht="12.75">
      <c r="E314" s="209"/>
      <c r="F314" s="209"/>
      <c r="G314" s="209"/>
    </row>
    <row r="315" spans="5:7" ht="12.75">
      <c r="E315" s="209"/>
      <c r="F315" s="209"/>
      <c r="G315" s="209"/>
    </row>
    <row r="316" spans="5:7" ht="12.75">
      <c r="E316" s="209"/>
      <c r="F316" s="209"/>
      <c r="G316" s="209"/>
    </row>
    <row r="317" spans="5:7" ht="12.75">
      <c r="E317" s="209"/>
      <c r="F317" s="209"/>
      <c r="G317" s="209"/>
    </row>
    <row r="318" spans="5:7" ht="12.75">
      <c r="E318" s="209"/>
      <c r="F318" s="209"/>
      <c r="G318" s="209"/>
    </row>
    <row r="319" spans="5:7" ht="12.75">
      <c r="E319" s="209"/>
      <c r="F319" s="209"/>
      <c r="G319" s="209"/>
    </row>
    <row r="320" spans="5:7" ht="12.75">
      <c r="E320" s="209"/>
      <c r="F320" s="209"/>
      <c r="G320" s="209"/>
    </row>
    <row r="321" spans="5:7" ht="12.75">
      <c r="E321" s="209"/>
      <c r="F321" s="209"/>
      <c r="G321" s="209"/>
    </row>
    <row r="322" spans="5:7" ht="12.75">
      <c r="E322" s="209"/>
      <c r="F322" s="209"/>
      <c r="G322" s="209"/>
    </row>
    <row r="323" spans="5:7" ht="12.75">
      <c r="E323" s="209"/>
      <c r="F323" s="209"/>
      <c r="G323" s="209"/>
    </row>
    <row r="324" spans="5:7" ht="12.75">
      <c r="E324" s="209"/>
      <c r="F324" s="209"/>
      <c r="G324" s="209"/>
    </row>
    <row r="325" spans="5:7" ht="12.75">
      <c r="E325" s="209"/>
      <c r="F325" s="209"/>
      <c r="G325" s="209"/>
    </row>
    <row r="326" spans="5:7" ht="12.75">
      <c r="E326" s="209"/>
      <c r="F326" s="209"/>
      <c r="G326" s="209"/>
    </row>
    <row r="327" spans="5:7" ht="12.75">
      <c r="E327" s="209"/>
      <c r="F327" s="209"/>
      <c r="G327" s="209"/>
    </row>
    <row r="328" spans="5:7" ht="12.75">
      <c r="E328" s="209"/>
      <c r="F328" s="209"/>
      <c r="G328" s="209"/>
    </row>
    <row r="329" spans="5:7" ht="12.75">
      <c r="E329" s="209"/>
      <c r="F329" s="209"/>
      <c r="G329" s="209"/>
    </row>
    <row r="330" spans="5:7" ht="12.75">
      <c r="E330" s="209"/>
      <c r="F330" s="209"/>
      <c r="G330" s="209"/>
    </row>
    <row r="331" spans="5:7" ht="12.75">
      <c r="E331" s="209"/>
      <c r="F331" s="209"/>
      <c r="G331" s="209"/>
    </row>
    <row r="332" spans="5:7" ht="12.75">
      <c r="E332" s="209"/>
      <c r="F332" s="209"/>
      <c r="G332" s="209"/>
    </row>
    <row r="333" spans="5:7" ht="12.75">
      <c r="E333" s="209"/>
      <c r="F333" s="209"/>
      <c r="G333" s="209"/>
    </row>
    <row r="334" spans="5:7" ht="12.75">
      <c r="E334" s="209"/>
      <c r="F334" s="209"/>
      <c r="G334" s="209"/>
    </row>
    <row r="335" spans="5:7" ht="12.75">
      <c r="E335" s="209"/>
      <c r="F335" s="209"/>
      <c r="G335" s="209"/>
    </row>
    <row r="336" spans="5:7" ht="12.75">
      <c r="E336" s="209"/>
      <c r="F336" s="209"/>
      <c r="G336" s="209"/>
    </row>
    <row r="337" spans="5:7" ht="12.75">
      <c r="E337" s="209"/>
      <c r="F337" s="209"/>
      <c r="G337" s="209"/>
    </row>
    <row r="338" spans="5:7" ht="12.75">
      <c r="E338" s="209"/>
      <c r="F338" s="209"/>
      <c r="G338" s="209"/>
    </row>
    <row r="339" spans="5:7" ht="12.75">
      <c r="E339" s="209"/>
      <c r="F339" s="209"/>
      <c r="G339" s="209"/>
    </row>
    <row r="340" spans="5:7" ht="12.75">
      <c r="E340" s="209"/>
      <c r="F340" s="209"/>
      <c r="G340" s="209"/>
    </row>
    <row r="341" spans="5:7" ht="12.75">
      <c r="E341" s="209"/>
      <c r="F341" s="209"/>
      <c r="G341" s="209"/>
    </row>
    <row r="342" spans="5:7" ht="12.75">
      <c r="E342" s="209"/>
      <c r="F342" s="209"/>
      <c r="G342" s="209"/>
    </row>
    <row r="343" spans="5:7" ht="12.75">
      <c r="E343" s="209"/>
      <c r="F343" s="209"/>
      <c r="G343" s="209"/>
    </row>
    <row r="344" spans="5:7" ht="12.75">
      <c r="E344" s="209"/>
      <c r="F344" s="209"/>
      <c r="G344" s="209"/>
    </row>
    <row r="345" spans="5:7" ht="12.75">
      <c r="E345" s="209"/>
      <c r="F345" s="209"/>
      <c r="G345" s="209"/>
    </row>
    <row r="346" spans="5:7" ht="12.75">
      <c r="E346" s="209"/>
      <c r="F346" s="209"/>
      <c r="G346" s="209"/>
    </row>
    <row r="347" spans="5:7" ht="12.75">
      <c r="E347" s="209"/>
      <c r="F347" s="209"/>
      <c r="G347" s="209"/>
    </row>
    <row r="348" spans="5:7" ht="12.75">
      <c r="E348" s="209"/>
      <c r="F348" s="209"/>
      <c r="G348" s="209"/>
    </row>
    <row r="349" spans="5:7" ht="12.75">
      <c r="E349" s="209"/>
      <c r="F349" s="209"/>
      <c r="G349" s="209"/>
    </row>
    <row r="350" spans="5:7" ht="12.75">
      <c r="E350" s="209"/>
      <c r="F350" s="209"/>
      <c r="G350" s="209"/>
    </row>
    <row r="351" spans="5:7" ht="12.75">
      <c r="E351" s="209"/>
      <c r="F351" s="209"/>
      <c r="G351" s="209"/>
    </row>
    <row r="352" spans="5:7" ht="12.75">
      <c r="E352" s="209"/>
      <c r="F352" s="209"/>
      <c r="G352" s="209"/>
    </row>
    <row r="353" spans="5:7" ht="12.75">
      <c r="E353" s="209"/>
      <c r="F353" s="209"/>
      <c r="G353" s="209"/>
    </row>
    <row r="354" spans="5:7" ht="12.75">
      <c r="E354" s="209"/>
      <c r="F354" s="209"/>
      <c r="G354" s="209"/>
    </row>
    <row r="355" spans="5:7" ht="12.75">
      <c r="E355" s="209"/>
      <c r="F355" s="209"/>
      <c r="G355" s="209"/>
    </row>
    <row r="356" spans="5:7" ht="12.75">
      <c r="E356" s="209"/>
      <c r="F356" s="209"/>
      <c r="G356" s="209"/>
    </row>
    <row r="357" spans="5:7" ht="12.75">
      <c r="E357" s="209"/>
      <c r="F357" s="209"/>
      <c r="G357" s="209"/>
    </row>
    <row r="358" spans="5:7" ht="12.75">
      <c r="E358" s="209"/>
      <c r="F358" s="209"/>
      <c r="G358" s="209"/>
    </row>
    <row r="359" spans="5:7" ht="12.75">
      <c r="E359" s="209"/>
      <c r="F359" s="209"/>
      <c r="G359" s="209"/>
    </row>
    <row r="360" spans="5:7" ht="12.75">
      <c r="E360" s="209"/>
      <c r="F360" s="209"/>
      <c r="G360" s="209"/>
    </row>
    <row r="361" spans="5:7" ht="12.75">
      <c r="E361" s="209"/>
      <c r="F361" s="209"/>
      <c r="G361" s="209"/>
    </row>
    <row r="362" spans="5:7" ht="12.75">
      <c r="E362" s="209"/>
      <c r="F362" s="209"/>
      <c r="G362" s="209"/>
    </row>
    <row r="363" spans="5:7" ht="12.75">
      <c r="E363" s="209"/>
      <c r="F363" s="209"/>
      <c r="G363" s="209"/>
    </row>
    <row r="364" spans="5:7" ht="12.75">
      <c r="E364" s="209"/>
      <c r="F364" s="209"/>
      <c r="G364" s="209"/>
    </row>
    <row r="365" spans="5:7" ht="12.75">
      <c r="E365" s="209"/>
      <c r="F365" s="209"/>
      <c r="G365" s="209"/>
    </row>
    <row r="366" spans="5:7" ht="12.75">
      <c r="E366" s="209"/>
      <c r="F366" s="209"/>
      <c r="G366" s="209"/>
    </row>
    <row r="367" spans="5:7" ht="12.75">
      <c r="E367" s="209"/>
      <c r="F367" s="209"/>
      <c r="G367" s="209"/>
    </row>
    <row r="368" spans="5:7" ht="12.75">
      <c r="E368" s="209"/>
      <c r="F368" s="209"/>
      <c r="G368" s="209"/>
    </row>
    <row r="369" spans="5:7" ht="12.75">
      <c r="E369" s="209"/>
      <c r="F369" s="209"/>
      <c r="G369" s="209"/>
    </row>
    <row r="370" spans="5:7" ht="12.75">
      <c r="E370" s="209"/>
      <c r="F370" s="209"/>
      <c r="G370" s="209"/>
    </row>
    <row r="371" spans="5:7" ht="12.75">
      <c r="E371" s="209"/>
      <c r="F371" s="209"/>
      <c r="G371" s="209"/>
    </row>
    <row r="372" spans="5:7" ht="12.75">
      <c r="E372" s="209"/>
      <c r="F372" s="209"/>
      <c r="G372" s="209"/>
    </row>
    <row r="373" spans="5:7" ht="12.75">
      <c r="E373" s="209"/>
      <c r="F373" s="209"/>
      <c r="G373" s="209"/>
    </row>
    <row r="374" spans="5:7" ht="12.75">
      <c r="E374" s="209"/>
      <c r="F374" s="209"/>
      <c r="G374" s="209"/>
    </row>
    <row r="375" spans="5:7" ht="12.75">
      <c r="E375" s="209"/>
      <c r="F375" s="209"/>
      <c r="G375" s="209"/>
    </row>
    <row r="376" spans="5:7" ht="12.75">
      <c r="E376" s="209"/>
      <c r="F376" s="209"/>
      <c r="G376" s="209"/>
    </row>
    <row r="377" spans="5:7" ht="12.75">
      <c r="E377" s="209"/>
      <c r="F377" s="209"/>
      <c r="G377" s="209"/>
    </row>
    <row r="378" spans="5:7" ht="12.75">
      <c r="E378" s="209"/>
      <c r="F378" s="209"/>
      <c r="G378" s="209"/>
    </row>
    <row r="379" spans="5:7" ht="12.75">
      <c r="E379" s="209"/>
      <c r="F379" s="209"/>
      <c r="G379" s="209"/>
    </row>
    <row r="380" spans="5:7" ht="12.75">
      <c r="E380" s="209"/>
      <c r="F380" s="209"/>
      <c r="G380" s="209"/>
    </row>
    <row r="381" spans="5:7" ht="12.75">
      <c r="E381" s="209"/>
      <c r="F381" s="209"/>
      <c r="G381" s="209"/>
    </row>
    <row r="382" spans="5:7" ht="12.75">
      <c r="E382" s="209"/>
      <c r="F382" s="209"/>
      <c r="G382" s="209"/>
    </row>
    <row r="383" spans="5:7" ht="12.75">
      <c r="E383" s="209"/>
      <c r="F383" s="209"/>
      <c r="G383" s="209"/>
    </row>
    <row r="384" spans="5:7" ht="12.75">
      <c r="E384" s="209"/>
      <c r="F384" s="209"/>
      <c r="G384" s="209"/>
    </row>
    <row r="385" spans="5:7" ht="12.75">
      <c r="E385" s="209"/>
      <c r="F385" s="209"/>
      <c r="G385" s="209"/>
    </row>
    <row r="386" spans="5:7" ht="12.75">
      <c r="E386" s="209"/>
      <c r="F386" s="209"/>
      <c r="G386" s="209"/>
    </row>
    <row r="387" spans="5:7" ht="12.75">
      <c r="E387" s="209"/>
      <c r="F387" s="209"/>
      <c r="G387" s="209"/>
    </row>
    <row r="388" spans="5:7" ht="12.75">
      <c r="E388" s="209"/>
      <c r="F388" s="209"/>
      <c r="G388" s="209"/>
    </row>
    <row r="389" spans="5:7" ht="12.75">
      <c r="E389" s="209"/>
      <c r="F389" s="209"/>
      <c r="G389" s="209"/>
    </row>
    <row r="390" spans="5:7" ht="12.75">
      <c r="E390" s="209"/>
      <c r="F390" s="209"/>
      <c r="G390" s="209"/>
    </row>
    <row r="391" spans="5:7" ht="12.75">
      <c r="E391" s="209"/>
      <c r="F391" s="209"/>
      <c r="G391" s="209"/>
    </row>
    <row r="392" spans="5:7" ht="12.75">
      <c r="E392" s="209"/>
      <c r="F392" s="209"/>
      <c r="G392" s="209"/>
    </row>
    <row r="393" spans="5:7" ht="12.75">
      <c r="E393" s="209"/>
      <c r="F393" s="209"/>
      <c r="G393" s="209"/>
    </row>
    <row r="394" spans="5:7" ht="12.75">
      <c r="E394" s="209"/>
      <c r="F394" s="209"/>
      <c r="G394" s="209"/>
    </row>
    <row r="395" spans="5:7" ht="12.75">
      <c r="E395" s="209"/>
      <c r="F395" s="209"/>
      <c r="G395" s="209"/>
    </row>
    <row r="396" spans="5:7" ht="12.75">
      <c r="E396" s="209"/>
      <c r="F396" s="209"/>
      <c r="G396" s="209"/>
    </row>
    <row r="397" spans="5:7" ht="12.75">
      <c r="E397" s="209"/>
      <c r="F397" s="209"/>
      <c r="G397" s="209"/>
    </row>
    <row r="398" spans="5:7" ht="12.75">
      <c r="E398" s="209"/>
      <c r="F398" s="209"/>
      <c r="G398" s="209"/>
    </row>
    <row r="399" spans="5:7" ht="12.75">
      <c r="E399" s="209"/>
      <c r="F399" s="209"/>
      <c r="G399" s="209"/>
    </row>
    <row r="400" spans="5:7" ht="12.75">
      <c r="E400" s="209"/>
      <c r="F400" s="209"/>
      <c r="G400" s="209"/>
    </row>
    <row r="401" spans="5:7" ht="12.75">
      <c r="E401" s="209"/>
      <c r="F401" s="209"/>
      <c r="G401" s="209"/>
    </row>
    <row r="402" spans="5:7" ht="12.75">
      <c r="E402" s="209"/>
      <c r="F402" s="209"/>
      <c r="G402" s="209"/>
    </row>
    <row r="403" spans="5:7" ht="12.75">
      <c r="E403" s="209"/>
      <c r="F403" s="209"/>
      <c r="G403" s="209"/>
    </row>
    <row r="404" spans="5:7" ht="12.75">
      <c r="E404" s="209"/>
      <c r="F404" s="209"/>
      <c r="G404" s="209"/>
    </row>
    <row r="405" spans="5:7" ht="12.75">
      <c r="E405" s="209"/>
      <c r="F405" s="209"/>
      <c r="G405" s="209"/>
    </row>
    <row r="406" spans="5:7" ht="12.75">
      <c r="E406" s="209"/>
      <c r="F406" s="209"/>
      <c r="G406" s="209"/>
    </row>
    <row r="407" spans="5:7" ht="12.75">
      <c r="E407" s="209"/>
      <c r="F407" s="209"/>
      <c r="G407" s="209"/>
    </row>
    <row r="408" spans="5:7" ht="12.75">
      <c r="E408" s="209"/>
      <c r="F408" s="209"/>
      <c r="G408" s="209"/>
    </row>
    <row r="409" spans="5:7" ht="12.75">
      <c r="E409" s="209"/>
      <c r="F409" s="209"/>
      <c r="G409" s="209"/>
    </row>
    <row r="410" spans="5:7" ht="12.75">
      <c r="E410" s="209"/>
      <c r="F410" s="209"/>
      <c r="G410" s="209"/>
    </row>
    <row r="411" spans="5:7" ht="12.75">
      <c r="E411" s="209"/>
      <c r="F411" s="209"/>
      <c r="G411" s="209"/>
    </row>
    <row r="412" spans="5:7" ht="12.75">
      <c r="E412" s="209"/>
      <c r="F412" s="209"/>
      <c r="G412" s="209"/>
    </row>
    <row r="413" spans="5:7" ht="12.75">
      <c r="E413" s="209"/>
      <c r="F413" s="209"/>
      <c r="G413" s="209"/>
    </row>
    <row r="414" spans="5:7" ht="12.75">
      <c r="E414" s="209"/>
      <c r="F414" s="209"/>
      <c r="G414" s="209"/>
    </row>
    <row r="415" spans="5:7" ht="12.75">
      <c r="E415" s="209"/>
      <c r="F415" s="209"/>
      <c r="G415" s="209"/>
    </row>
    <row r="416" spans="5:7" ht="12.75">
      <c r="E416" s="209"/>
      <c r="F416" s="209"/>
      <c r="G416" s="209"/>
    </row>
    <row r="417" spans="5:7" ht="12.75">
      <c r="E417" s="209"/>
      <c r="F417" s="209"/>
      <c r="G417" s="209"/>
    </row>
    <row r="418" spans="5:7" ht="12.75">
      <c r="E418" s="209"/>
      <c r="F418" s="209"/>
      <c r="G418" s="209"/>
    </row>
    <row r="419" spans="5:7" ht="12.75">
      <c r="E419" s="209"/>
      <c r="F419" s="209"/>
      <c r="G419" s="209"/>
    </row>
    <row r="420" spans="5:7" ht="12.75">
      <c r="E420" s="209"/>
      <c r="F420" s="209"/>
      <c r="G420" s="209"/>
    </row>
    <row r="421" spans="5:7" ht="12.75">
      <c r="E421" s="209"/>
      <c r="F421" s="209"/>
      <c r="G421" s="209"/>
    </row>
    <row r="422" spans="5:7" ht="12.75">
      <c r="E422" s="209"/>
      <c r="F422" s="209"/>
      <c r="G422" s="209"/>
    </row>
    <row r="423" spans="5:7" ht="12.75">
      <c r="E423" s="209"/>
      <c r="F423" s="209"/>
      <c r="G423" s="209"/>
    </row>
    <row r="424" spans="5:7" ht="12.75">
      <c r="E424" s="209"/>
      <c r="F424" s="209"/>
      <c r="G424" s="209"/>
    </row>
    <row r="425" spans="5:7" ht="12.75">
      <c r="E425" s="209"/>
      <c r="F425" s="209"/>
      <c r="G425" s="209"/>
    </row>
    <row r="426" spans="5:7" ht="12.75">
      <c r="E426" s="209"/>
      <c r="F426" s="209"/>
      <c r="G426" s="209"/>
    </row>
    <row r="427" spans="5:7" ht="12.75">
      <c r="E427" s="209"/>
      <c r="F427" s="209"/>
      <c r="G427" s="209"/>
    </row>
    <row r="428" spans="5:7" ht="12.75">
      <c r="E428" s="209"/>
      <c r="F428" s="209"/>
      <c r="G428" s="209"/>
    </row>
    <row r="429" spans="5:7" ht="12.75">
      <c r="E429" s="209"/>
      <c r="F429" s="209"/>
      <c r="G429" s="209"/>
    </row>
    <row r="430" spans="5:7" ht="12.75">
      <c r="E430" s="209"/>
      <c r="F430" s="209"/>
      <c r="G430" s="209"/>
    </row>
    <row r="431" spans="5:7" ht="12.75">
      <c r="E431" s="209"/>
      <c r="F431" s="209"/>
      <c r="G431" s="209"/>
    </row>
    <row r="432" spans="5:7" ht="12.75">
      <c r="E432" s="209"/>
      <c r="F432" s="209"/>
      <c r="G432" s="209"/>
    </row>
    <row r="433" spans="5:7" ht="12.75">
      <c r="E433" s="209"/>
      <c r="F433" s="209"/>
      <c r="G433" s="209"/>
    </row>
    <row r="434" spans="5:7" ht="12.75">
      <c r="E434" s="209"/>
      <c r="F434" s="209"/>
      <c r="G434" s="209"/>
    </row>
    <row r="435" spans="5:7" ht="12.75">
      <c r="E435" s="209"/>
      <c r="F435" s="209"/>
      <c r="G435" s="209"/>
    </row>
    <row r="436" spans="5:7" ht="12.75">
      <c r="E436" s="209"/>
      <c r="F436" s="209"/>
      <c r="G436" s="209"/>
    </row>
    <row r="437" spans="5:7" ht="12.75">
      <c r="E437" s="209"/>
      <c r="F437" s="209"/>
      <c r="G437" s="209"/>
    </row>
    <row r="438" spans="5:7" ht="12.75">
      <c r="E438" s="209"/>
      <c r="F438" s="209"/>
      <c r="G438" s="209"/>
    </row>
    <row r="439" spans="5:7" ht="12.75">
      <c r="E439" s="209"/>
      <c r="F439" s="209"/>
      <c r="G439" s="209"/>
    </row>
    <row r="440" spans="5:7" ht="12.75">
      <c r="E440" s="209"/>
      <c r="F440" s="209"/>
      <c r="G440" s="209"/>
    </row>
    <row r="441" spans="5:7" ht="12.75">
      <c r="E441" s="209"/>
      <c r="F441" s="209"/>
      <c r="G441" s="209"/>
    </row>
    <row r="442" spans="5:7" ht="12.75">
      <c r="E442" s="209"/>
      <c r="F442" s="209"/>
      <c r="G442" s="209"/>
    </row>
    <row r="443" spans="5:7" ht="12.75">
      <c r="E443" s="209"/>
      <c r="F443" s="209"/>
      <c r="G443" s="209"/>
    </row>
    <row r="444" spans="5:7" ht="12.75">
      <c r="E444" s="209"/>
      <c r="F444" s="209"/>
      <c r="G444" s="209"/>
    </row>
    <row r="445" spans="5:7" ht="12.75">
      <c r="E445" s="209"/>
      <c r="F445" s="209"/>
      <c r="G445" s="209"/>
    </row>
    <row r="446" spans="5:7" ht="12.75">
      <c r="E446" s="209"/>
      <c r="F446" s="209"/>
      <c r="G446" s="209"/>
    </row>
    <row r="447" spans="5:7" ht="12.75">
      <c r="E447" s="209"/>
      <c r="F447" s="209"/>
      <c r="G447" s="209"/>
    </row>
    <row r="448" spans="5:7" ht="12.75">
      <c r="E448" s="209"/>
      <c r="F448" s="209"/>
      <c r="G448" s="209"/>
    </row>
    <row r="449" spans="5:7" ht="12.75">
      <c r="E449" s="209"/>
      <c r="F449" s="209"/>
      <c r="G449" s="209"/>
    </row>
    <row r="450" spans="5:7" ht="12.75">
      <c r="E450" s="209"/>
      <c r="F450" s="209"/>
      <c r="G450" s="209"/>
    </row>
    <row r="451" spans="5:7" ht="12.75">
      <c r="E451" s="209"/>
      <c r="F451" s="209"/>
      <c r="G451" s="209"/>
    </row>
    <row r="452" spans="5:7" ht="12.75">
      <c r="E452" s="209"/>
      <c r="F452" s="209"/>
      <c r="G452" s="209"/>
    </row>
    <row r="453" spans="5:7" ht="12.75">
      <c r="E453" s="209"/>
      <c r="F453" s="209"/>
      <c r="G453" s="209"/>
    </row>
    <row r="454" spans="5:7" ht="12.75">
      <c r="E454" s="209"/>
      <c r="F454" s="209"/>
      <c r="G454" s="209"/>
    </row>
    <row r="455" spans="5:7" ht="12.75">
      <c r="E455" s="209"/>
      <c r="F455" s="209"/>
      <c r="G455" s="209"/>
    </row>
    <row r="456" spans="5:7" ht="12.75">
      <c r="E456" s="209"/>
      <c r="F456" s="209"/>
      <c r="G456" s="209"/>
    </row>
    <row r="457" spans="5:7" ht="12.75">
      <c r="E457" s="209"/>
      <c r="F457" s="209"/>
      <c r="G457" s="209"/>
    </row>
    <row r="458" spans="5:7" ht="12.75">
      <c r="E458" s="209"/>
      <c r="F458" s="209"/>
      <c r="G458" s="209"/>
    </row>
    <row r="459" spans="5:7" ht="12.75">
      <c r="E459" s="209"/>
      <c r="F459" s="209"/>
      <c r="G459" s="209"/>
    </row>
    <row r="460" spans="5:7" ht="12.75">
      <c r="E460" s="209"/>
      <c r="F460" s="209"/>
      <c r="G460" s="209"/>
    </row>
    <row r="461" spans="5:7" ht="12.75">
      <c r="E461" s="209"/>
      <c r="F461" s="209"/>
      <c r="G461" s="209"/>
    </row>
    <row r="462" spans="5:7" ht="12.75">
      <c r="E462" s="209"/>
      <c r="F462" s="209"/>
      <c r="G462" s="209"/>
    </row>
    <row r="463" spans="5:7" ht="12.75">
      <c r="E463" s="209"/>
      <c r="F463" s="209"/>
      <c r="G463" s="209"/>
    </row>
    <row r="464" spans="5:7" ht="12.75">
      <c r="E464" s="209"/>
      <c r="F464" s="209"/>
      <c r="G464" s="209"/>
    </row>
    <row r="465" spans="5:7" ht="12.75">
      <c r="E465" s="209"/>
      <c r="F465" s="209"/>
      <c r="G465" s="209"/>
    </row>
    <row r="466" spans="5:7" ht="12.75">
      <c r="E466" s="209"/>
      <c r="F466" s="209"/>
      <c r="G466" s="209"/>
    </row>
    <row r="467" spans="5:7" ht="12.75">
      <c r="E467" s="209"/>
      <c r="F467" s="209"/>
      <c r="G467" s="209"/>
    </row>
    <row r="468" spans="5:7" ht="12.75">
      <c r="E468" s="209"/>
      <c r="F468" s="209"/>
      <c r="G468" s="209"/>
    </row>
    <row r="469" spans="5:7" ht="12.75">
      <c r="E469" s="209"/>
      <c r="F469" s="209"/>
      <c r="G469" s="209"/>
    </row>
    <row r="470" spans="5:7" ht="12.75">
      <c r="E470" s="209"/>
      <c r="F470" s="209"/>
      <c r="G470" s="209"/>
    </row>
    <row r="471" spans="5:7" ht="12.75">
      <c r="E471" s="209"/>
      <c r="F471" s="209"/>
      <c r="G471" s="209"/>
    </row>
    <row r="472" spans="5:7" ht="12.75">
      <c r="E472" s="209"/>
      <c r="F472" s="209"/>
      <c r="G472" s="209"/>
    </row>
    <row r="473" spans="5:7" ht="12.75">
      <c r="E473" s="209"/>
      <c r="F473" s="209"/>
      <c r="G473" s="209"/>
    </row>
    <row r="474" spans="5:7" ht="12.75">
      <c r="E474" s="209"/>
      <c r="F474" s="209"/>
      <c r="G474" s="209"/>
    </row>
    <row r="475" spans="5:7" ht="12.75">
      <c r="E475" s="209"/>
      <c r="F475" s="209"/>
      <c r="G475" s="209"/>
    </row>
    <row r="476" spans="5:7" ht="12.75">
      <c r="E476" s="209"/>
      <c r="F476" s="209"/>
      <c r="G476" s="209"/>
    </row>
    <row r="477" spans="5:7" ht="12.75">
      <c r="E477" s="209"/>
      <c r="F477" s="209"/>
      <c r="G477" s="209"/>
    </row>
    <row r="478" spans="5:7" ht="12.75">
      <c r="E478" s="209"/>
      <c r="F478" s="209"/>
      <c r="G478" s="209"/>
    </row>
    <row r="479" spans="5:7" ht="12.75">
      <c r="E479" s="209"/>
      <c r="F479" s="209"/>
      <c r="G479" s="209"/>
    </row>
    <row r="480" spans="5:7" ht="12.75">
      <c r="E480" s="209"/>
      <c r="F480" s="209"/>
      <c r="G480" s="209"/>
    </row>
    <row r="481" spans="5:7" ht="12.75">
      <c r="E481" s="209"/>
      <c r="F481" s="209"/>
      <c r="G481" s="209"/>
    </row>
    <row r="482" spans="5:7" ht="12.75">
      <c r="E482" s="209"/>
      <c r="F482" s="209"/>
      <c r="G482" s="209"/>
    </row>
    <row r="483" spans="5:7" ht="12.75">
      <c r="E483" s="209"/>
      <c r="F483" s="209"/>
      <c r="G483" s="209"/>
    </row>
    <row r="484" spans="5:7" ht="12.75">
      <c r="E484" s="209"/>
      <c r="F484" s="209"/>
      <c r="G484" s="209"/>
    </row>
    <row r="485" spans="5:7" ht="12.75">
      <c r="E485" s="209"/>
      <c r="F485" s="209"/>
      <c r="G485" s="209"/>
    </row>
    <row r="486" spans="5:7" ht="12.75">
      <c r="E486" s="209"/>
      <c r="F486" s="209"/>
      <c r="G486" s="209"/>
    </row>
    <row r="487" spans="5:7" ht="12.75">
      <c r="E487" s="209"/>
      <c r="F487" s="209"/>
      <c r="G487" s="209"/>
    </row>
    <row r="488" spans="5:7" ht="12.75">
      <c r="E488" s="209"/>
      <c r="F488" s="209"/>
      <c r="G488" s="209"/>
    </row>
    <row r="489" spans="5:7" ht="12.75">
      <c r="E489" s="209"/>
      <c r="F489" s="209"/>
      <c r="G489" s="209"/>
    </row>
    <row r="490" spans="5:7" ht="12.75">
      <c r="E490" s="209"/>
      <c r="F490" s="209"/>
      <c r="G490" s="209"/>
    </row>
    <row r="491" spans="5:7" ht="12.75">
      <c r="E491" s="209"/>
      <c r="F491" s="209"/>
      <c r="G491" s="209"/>
    </row>
    <row r="492" spans="5:7" ht="12.75">
      <c r="E492" s="209"/>
      <c r="F492" s="209"/>
      <c r="G492" s="209"/>
    </row>
    <row r="493" spans="5:7" ht="12.75">
      <c r="E493" s="209"/>
      <c r="F493" s="209"/>
      <c r="G493" s="209"/>
    </row>
    <row r="494" spans="5:7" ht="12.75">
      <c r="E494" s="209"/>
      <c r="F494" s="209"/>
      <c r="G494" s="209"/>
    </row>
    <row r="495" spans="5:7" ht="12.75">
      <c r="E495" s="209"/>
      <c r="F495" s="209"/>
      <c r="G495" s="209"/>
    </row>
    <row r="496" spans="5:7" ht="12.75">
      <c r="E496" s="209"/>
      <c r="F496" s="209"/>
      <c r="G496" s="209"/>
    </row>
    <row r="497" spans="5:7" ht="12.75">
      <c r="E497" s="209"/>
      <c r="F497" s="209"/>
      <c r="G497" s="209"/>
    </row>
    <row r="498" spans="5:7" ht="12.75">
      <c r="E498" s="209"/>
      <c r="F498" s="209"/>
      <c r="G498" s="209"/>
    </row>
    <row r="499" spans="5:7" ht="12.75">
      <c r="E499" s="209"/>
      <c r="F499" s="209"/>
      <c r="G499" s="209"/>
    </row>
    <row r="500" spans="5:7" ht="12.75">
      <c r="E500" s="209"/>
      <c r="F500" s="209"/>
      <c r="G500" s="209"/>
    </row>
    <row r="501" spans="5:7" ht="12.75">
      <c r="E501" s="209"/>
      <c r="F501" s="209"/>
      <c r="G501" s="209"/>
    </row>
    <row r="502" spans="5:7" ht="12.75">
      <c r="E502" s="209"/>
      <c r="F502" s="209"/>
      <c r="G502" s="209"/>
    </row>
    <row r="503" spans="5:7" ht="12.75">
      <c r="E503" s="209"/>
      <c r="F503" s="209"/>
      <c r="G503" s="209"/>
    </row>
    <row r="504" spans="5:7" ht="12.75">
      <c r="E504" s="209"/>
      <c r="F504" s="209"/>
      <c r="G504" s="209"/>
    </row>
    <row r="505" spans="5:7" ht="12.75">
      <c r="E505" s="209"/>
      <c r="F505" s="209"/>
      <c r="G505" s="209"/>
    </row>
    <row r="506" spans="5:7" ht="12.75">
      <c r="E506" s="209"/>
      <c r="F506" s="209"/>
      <c r="G506" s="209"/>
    </row>
    <row r="507" spans="5:7" ht="12.75">
      <c r="E507" s="209"/>
      <c r="F507" s="209"/>
      <c r="G507" s="209"/>
    </row>
    <row r="508" spans="5:7" ht="12.75">
      <c r="E508" s="209"/>
      <c r="F508" s="209"/>
      <c r="G508" s="209"/>
    </row>
    <row r="509" spans="5:7" ht="12.75">
      <c r="E509" s="209"/>
      <c r="F509" s="209"/>
      <c r="G509" s="209"/>
    </row>
    <row r="510" spans="5:7" ht="12.75">
      <c r="E510" s="209"/>
      <c r="F510" s="209"/>
      <c r="G510" s="209"/>
    </row>
    <row r="511" spans="5:7" ht="12.75">
      <c r="E511" s="209"/>
      <c r="F511" s="209"/>
      <c r="G511" s="209"/>
    </row>
    <row r="512" spans="5:7" ht="12.75">
      <c r="E512" s="209"/>
      <c r="F512" s="209"/>
      <c r="G512" s="209"/>
    </row>
    <row r="513" spans="5:7" ht="12.75">
      <c r="E513" s="209"/>
      <c r="F513" s="209"/>
      <c r="G513" s="209"/>
    </row>
    <row r="514" spans="5:7" ht="12.75">
      <c r="E514" s="209"/>
      <c r="F514" s="209"/>
      <c r="G514" s="209"/>
    </row>
    <row r="515" spans="5:7" ht="12.75">
      <c r="E515" s="209"/>
      <c r="F515" s="209"/>
      <c r="G515" s="209"/>
    </row>
    <row r="516" spans="5:7" ht="12.75">
      <c r="E516" s="209"/>
      <c r="F516" s="209"/>
      <c r="G516" s="209"/>
    </row>
    <row r="517" spans="5:7" ht="12.75">
      <c r="E517" s="209"/>
      <c r="F517" s="209"/>
      <c r="G517" s="209"/>
    </row>
    <row r="518" spans="5:7" ht="12.75">
      <c r="E518" s="209"/>
      <c r="F518" s="209"/>
      <c r="G518" s="209"/>
    </row>
    <row r="519" spans="5:7" ht="12.75">
      <c r="E519" s="209"/>
      <c r="F519" s="209"/>
      <c r="G519" s="209"/>
    </row>
    <row r="520" spans="5:7" ht="12.75">
      <c r="E520" s="209"/>
      <c r="F520" s="209"/>
      <c r="G520" s="209"/>
    </row>
    <row r="521" spans="5:7" ht="12.75">
      <c r="E521" s="209"/>
      <c r="F521" s="209"/>
      <c r="G521" s="209"/>
    </row>
    <row r="522" spans="5:7" ht="12.75">
      <c r="E522" s="209"/>
      <c r="F522" s="209"/>
      <c r="G522" s="209"/>
    </row>
    <row r="523" spans="5:7" ht="12.75">
      <c r="E523" s="209"/>
      <c r="F523" s="209"/>
      <c r="G523" s="209"/>
    </row>
    <row r="524" spans="5:7" ht="12.75">
      <c r="E524" s="209"/>
      <c r="F524" s="209"/>
      <c r="G524" s="209"/>
    </row>
    <row r="525" spans="5:7" ht="12.75">
      <c r="E525" s="209"/>
      <c r="F525" s="209"/>
      <c r="G525" s="209"/>
    </row>
    <row r="526" spans="5:7" ht="12.75">
      <c r="E526" s="209"/>
      <c r="F526" s="209"/>
      <c r="G526" s="209"/>
    </row>
    <row r="527" spans="5:7" ht="12.75">
      <c r="E527" s="209"/>
      <c r="F527" s="209"/>
      <c r="G527" s="209"/>
    </row>
    <row r="528" spans="5:7" ht="12.75">
      <c r="E528" s="209"/>
      <c r="F528" s="209"/>
      <c r="G528" s="209"/>
    </row>
    <row r="529" spans="5:7" ht="12.75">
      <c r="E529" s="209"/>
      <c r="F529" s="209"/>
      <c r="G529" s="209"/>
    </row>
    <row r="530" spans="5:7" ht="12.75">
      <c r="E530" s="209"/>
      <c r="F530" s="209"/>
      <c r="G530" s="209"/>
    </row>
    <row r="531" spans="5:7" ht="12.75">
      <c r="E531" s="209"/>
      <c r="F531" s="209"/>
      <c r="G531" s="209"/>
    </row>
    <row r="532" spans="5:7" ht="12.75">
      <c r="E532" s="209"/>
      <c r="F532" s="209"/>
      <c r="G532" s="209"/>
    </row>
    <row r="533" spans="5:7" ht="12.75">
      <c r="E533" s="209"/>
      <c r="F533" s="209"/>
      <c r="G533" s="209"/>
    </row>
    <row r="534" spans="5:7" ht="12.75">
      <c r="E534" s="209"/>
      <c r="F534" s="209"/>
      <c r="G534" s="209"/>
    </row>
    <row r="535" spans="5:7" ht="12.75">
      <c r="E535" s="209"/>
      <c r="F535" s="209"/>
      <c r="G535" s="209"/>
    </row>
    <row r="536" spans="5:7" ht="12.75">
      <c r="E536" s="209"/>
      <c r="F536" s="209"/>
      <c r="G536" s="209"/>
    </row>
    <row r="537" spans="5:7" ht="12.75">
      <c r="E537" s="209"/>
      <c r="F537" s="209"/>
      <c r="G537" s="209"/>
    </row>
    <row r="538" spans="5:7" ht="12.75">
      <c r="E538" s="209"/>
      <c r="F538" s="209"/>
      <c r="G538" s="209"/>
    </row>
    <row r="539" spans="5:7" ht="12.75">
      <c r="E539" s="209"/>
      <c r="F539" s="209"/>
      <c r="G539" s="209"/>
    </row>
    <row r="540" spans="5:7" ht="12.75">
      <c r="E540" s="209"/>
      <c r="F540" s="209"/>
      <c r="G540" s="209"/>
    </row>
    <row r="541" spans="5:7" ht="12.75">
      <c r="E541" s="209"/>
      <c r="F541" s="209"/>
      <c r="G541" s="209"/>
    </row>
    <row r="542" spans="5:7" ht="12.75">
      <c r="E542" s="209"/>
      <c r="F542" s="209"/>
      <c r="G542" s="209"/>
    </row>
    <row r="543" spans="5:7" ht="12.75">
      <c r="E543" s="209"/>
      <c r="F543" s="209"/>
      <c r="G543" s="209"/>
    </row>
    <row r="544" spans="5:7" ht="12.75">
      <c r="E544" s="209"/>
      <c r="F544" s="209"/>
      <c r="G544" s="209"/>
    </row>
    <row r="545" spans="5:7" ht="12.75">
      <c r="E545" s="209"/>
      <c r="F545" s="209"/>
      <c r="G545" s="209"/>
    </row>
    <row r="546" spans="5:7" ht="12.75">
      <c r="E546" s="209"/>
      <c r="F546" s="209"/>
      <c r="G546" s="209"/>
    </row>
    <row r="547" spans="5:7" ht="12.75">
      <c r="E547" s="209"/>
      <c r="F547" s="209"/>
      <c r="G547" s="209"/>
    </row>
    <row r="548" spans="5:7" ht="12.75">
      <c r="E548" s="209"/>
      <c r="F548" s="209"/>
      <c r="G548" s="209"/>
    </row>
    <row r="549" spans="5:7" ht="12.75">
      <c r="E549" s="209"/>
      <c r="F549" s="209"/>
      <c r="G549" s="209"/>
    </row>
    <row r="550" spans="5:7" ht="12.75">
      <c r="E550" s="209"/>
      <c r="F550" s="209"/>
      <c r="G550" s="209"/>
    </row>
    <row r="551" spans="5:7" ht="12.75">
      <c r="E551" s="209"/>
      <c r="F551" s="209"/>
      <c r="G551" s="209"/>
    </row>
    <row r="552" spans="5:7" ht="12.75">
      <c r="E552" s="209"/>
      <c r="F552" s="209"/>
      <c r="G552" s="209"/>
    </row>
    <row r="553" spans="5:7" ht="12.75">
      <c r="E553" s="209"/>
      <c r="F553" s="209"/>
      <c r="G553" s="209"/>
    </row>
    <row r="554" spans="5:7" ht="12.75">
      <c r="E554" s="209"/>
      <c r="F554" s="209"/>
      <c r="G554" s="209"/>
    </row>
    <row r="555" spans="5:7" ht="12.75">
      <c r="E555" s="209"/>
      <c r="F555" s="209"/>
      <c r="G555" s="209"/>
    </row>
    <row r="556" spans="5:7" ht="12.75">
      <c r="E556" s="209"/>
      <c r="F556" s="209"/>
      <c r="G556" s="209"/>
    </row>
    <row r="557" spans="5:7" ht="12.75">
      <c r="E557" s="209"/>
      <c r="F557" s="209"/>
      <c r="G557" s="209"/>
    </row>
    <row r="558" spans="5:7" ht="12.75">
      <c r="E558" s="209"/>
      <c r="F558" s="209"/>
      <c r="G558" s="209"/>
    </row>
    <row r="559" spans="5:7" ht="12.75">
      <c r="E559" s="209"/>
      <c r="F559" s="209"/>
      <c r="G559" s="209"/>
    </row>
    <row r="560" spans="5:7" ht="12.75">
      <c r="E560" s="209"/>
      <c r="F560" s="209"/>
      <c r="G560" s="209"/>
    </row>
    <row r="561" spans="5:7" ht="12.75">
      <c r="E561" s="209"/>
      <c r="F561" s="209"/>
      <c r="G561" s="209"/>
    </row>
    <row r="562" spans="5:7" ht="12.75">
      <c r="E562" s="209"/>
      <c r="F562" s="209"/>
      <c r="G562" s="209"/>
    </row>
    <row r="563" spans="5:7" ht="12.75">
      <c r="E563" s="209"/>
      <c r="F563" s="209"/>
      <c r="G563" s="209"/>
    </row>
    <row r="564" spans="5:7" ht="12.75">
      <c r="E564" s="209"/>
      <c r="F564" s="209"/>
      <c r="G564" s="209"/>
    </row>
    <row r="565" spans="5:7" ht="12.75">
      <c r="E565" s="209"/>
      <c r="F565" s="209"/>
      <c r="G565" s="209"/>
    </row>
    <row r="566" spans="5:7" ht="12.75">
      <c r="E566" s="209"/>
      <c r="F566" s="209"/>
      <c r="G566" s="209"/>
    </row>
    <row r="567" spans="5:7" ht="12.75">
      <c r="E567" s="209"/>
      <c r="F567" s="209"/>
      <c r="G567" s="209"/>
    </row>
    <row r="568" spans="5:7" ht="12.75">
      <c r="E568" s="209"/>
      <c r="F568" s="209"/>
      <c r="G568" s="209"/>
    </row>
    <row r="569" spans="5:7" ht="12.75">
      <c r="E569" s="209"/>
      <c r="F569" s="209"/>
      <c r="G569" s="209"/>
    </row>
    <row r="570" spans="5:7" ht="12.75">
      <c r="E570" s="209"/>
      <c r="F570" s="209"/>
      <c r="G570" s="209"/>
    </row>
    <row r="571" spans="5:7" ht="12.75">
      <c r="E571" s="209"/>
      <c r="F571" s="209"/>
      <c r="G571" s="209"/>
    </row>
    <row r="572" spans="5:7" ht="12.75">
      <c r="E572" s="209"/>
      <c r="F572" s="209"/>
      <c r="G572" s="209"/>
    </row>
    <row r="573" spans="5:7" ht="12.75">
      <c r="E573" s="209"/>
      <c r="F573" s="209"/>
      <c r="G573" s="209"/>
    </row>
    <row r="574" spans="5:7" ht="12.75">
      <c r="E574" s="209"/>
      <c r="F574" s="209"/>
      <c r="G574" s="209"/>
    </row>
    <row r="575" spans="5:7" ht="12.75">
      <c r="E575" s="209"/>
      <c r="F575" s="209"/>
      <c r="G575" s="209"/>
    </row>
    <row r="576" spans="5:7" ht="12.75">
      <c r="E576" s="209"/>
      <c r="F576" s="209"/>
      <c r="G576" s="209"/>
    </row>
    <row r="577" spans="5:7" ht="12.75">
      <c r="E577" s="209"/>
      <c r="F577" s="209"/>
      <c r="G577" s="209"/>
    </row>
    <row r="578" spans="5:7" ht="12.75">
      <c r="E578" s="209"/>
      <c r="F578" s="209"/>
      <c r="G578" s="209"/>
    </row>
    <row r="579" spans="5:7" ht="12.75">
      <c r="E579" s="209"/>
      <c r="F579" s="209"/>
      <c r="G579" s="209"/>
    </row>
    <row r="580" spans="5:7" ht="12.75">
      <c r="E580" s="209"/>
      <c r="F580" s="209"/>
      <c r="G580" s="209"/>
    </row>
    <row r="581" spans="5:7" ht="12.75">
      <c r="E581" s="209"/>
      <c r="F581" s="209"/>
      <c r="G581" s="209"/>
    </row>
    <row r="582" spans="5:7" ht="12.75">
      <c r="E582" s="209"/>
      <c r="F582" s="209"/>
      <c r="G582" s="209"/>
    </row>
    <row r="583" spans="5:7" ht="12.75">
      <c r="E583" s="209"/>
      <c r="F583" s="209"/>
      <c r="G583" s="209"/>
    </row>
    <row r="584" spans="5:7" ht="12.75">
      <c r="E584" s="209"/>
      <c r="F584" s="209"/>
      <c r="G584" s="209"/>
    </row>
    <row r="585" spans="5:7" ht="12.75">
      <c r="E585" s="209"/>
      <c r="F585" s="209"/>
      <c r="G585" s="209"/>
    </row>
    <row r="586" spans="5:7" ht="12.75">
      <c r="E586" s="209"/>
      <c r="F586" s="209"/>
      <c r="G586" s="209"/>
    </row>
    <row r="587" spans="5:7" ht="12.75">
      <c r="E587" s="209"/>
      <c r="F587" s="209"/>
      <c r="G587" s="209"/>
    </row>
    <row r="588" spans="5:7" ht="12.75">
      <c r="E588" s="209"/>
      <c r="F588" s="209"/>
      <c r="G588" s="209"/>
    </row>
    <row r="589" spans="5:7" ht="12.75">
      <c r="E589" s="209"/>
      <c r="F589" s="209"/>
      <c r="G589" s="209"/>
    </row>
    <row r="590" spans="5:7" ht="12.75">
      <c r="E590" s="209"/>
      <c r="F590" s="209"/>
      <c r="G590" s="209"/>
    </row>
    <row r="591" spans="5:7" ht="12.75">
      <c r="E591" s="209"/>
      <c r="F591" s="209"/>
      <c r="G591" s="209"/>
    </row>
    <row r="592" spans="5:7" ht="12.75">
      <c r="E592" s="209"/>
      <c r="F592" s="209"/>
      <c r="G592" s="209"/>
    </row>
    <row r="593" spans="5:7" ht="12.75">
      <c r="E593" s="209"/>
      <c r="F593" s="209"/>
      <c r="G593" s="209"/>
    </row>
    <row r="594" spans="5:7" ht="12.75">
      <c r="E594" s="209"/>
      <c r="F594" s="209"/>
      <c r="G594" s="209"/>
    </row>
    <row r="595" spans="5:7" ht="12.75">
      <c r="E595" s="209"/>
      <c r="F595" s="209"/>
      <c r="G595" s="209"/>
    </row>
    <row r="596" spans="5:7" ht="12.75">
      <c r="E596" s="209"/>
      <c r="F596" s="209"/>
      <c r="G596" s="209"/>
    </row>
    <row r="597" spans="5:7" ht="12.75">
      <c r="E597" s="209"/>
      <c r="F597" s="209"/>
      <c r="G597" s="209"/>
    </row>
    <row r="598" spans="5:7" ht="12.75">
      <c r="E598" s="209"/>
      <c r="F598" s="209"/>
      <c r="G598" s="209"/>
    </row>
    <row r="599" spans="5:7" ht="12.75">
      <c r="E599" s="209"/>
      <c r="F599" s="209"/>
      <c r="G599" s="209"/>
    </row>
    <row r="600" spans="5:7" ht="12.75">
      <c r="E600" s="209"/>
      <c r="F600" s="209"/>
      <c r="G600" s="209"/>
    </row>
    <row r="601" spans="5:7" ht="12.75">
      <c r="E601" s="209"/>
      <c r="F601" s="209"/>
      <c r="G601" s="209"/>
    </row>
    <row r="602" spans="5:7" ht="12.75">
      <c r="E602" s="209"/>
      <c r="F602" s="209"/>
      <c r="G602" s="209"/>
    </row>
    <row r="603" spans="5:7" ht="12.75">
      <c r="E603" s="209"/>
      <c r="F603" s="209"/>
      <c r="G603" s="209"/>
    </row>
    <row r="604" spans="5:7" ht="12.75">
      <c r="E604" s="209"/>
      <c r="F604" s="209"/>
      <c r="G604" s="209"/>
    </row>
    <row r="605" spans="5:7" ht="12.75">
      <c r="E605" s="209"/>
      <c r="F605" s="209"/>
      <c r="G605" s="209"/>
    </row>
    <row r="606" spans="5:7" ht="12.75">
      <c r="E606" s="209"/>
      <c r="F606" s="209"/>
      <c r="G606" s="209"/>
    </row>
    <row r="607" spans="5:7" ht="12.75">
      <c r="E607" s="209"/>
      <c r="F607" s="209"/>
      <c r="G607" s="209"/>
    </row>
    <row r="608" spans="5:7" ht="12.75">
      <c r="E608" s="209"/>
      <c r="F608" s="209"/>
      <c r="G608" s="209"/>
    </row>
    <row r="609" spans="5:7" ht="12.75">
      <c r="E609" s="209"/>
      <c r="F609" s="209"/>
      <c r="G609" s="209"/>
    </row>
    <row r="610" spans="5:7" ht="12.75">
      <c r="E610" s="209"/>
      <c r="F610" s="209"/>
      <c r="G610" s="209"/>
    </row>
    <row r="611" spans="5:7" ht="12.75">
      <c r="E611" s="209"/>
      <c r="F611" s="209"/>
      <c r="G611" s="209"/>
    </row>
    <row r="612" spans="5:7" ht="12.75">
      <c r="E612" s="209"/>
      <c r="F612" s="209"/>
      <c r="G612" s="209"/>
    </row>
    <row r="613" spans="5:7" ht="12.75">
      <c r="E613" s="209"/>
      <c r="F613" s="209"/>
      <c r="G613" s="209"/>
    </row>
    <row r="614" spans="5:7" ht="12.75">
      <c r="E614" s="209"/>
      <c r="F614" s="209"/>
      <c r="G614" s="209"/>
    </row>
    <row r="615" spans="5:7" ht="12.75">
      <c r="E615" s="209"/>
      <c r="F615" s="209"/>
      <c r="G615" s="209"/>
    </row>
    <row r="616" spans="5:7" ht="12.75">
      <c r="E616" s="209"/>
      <c r="F616" s="209"/>
      <c r="G616" s="209"/>
    </row>
    <row r="617" spans="5:7" ht="12.75">
      <c r="E617" s="209"/>
      <c r="F617" s="209"/>
      <c r="G617" s="209"/>
    </row>
    <row r="618" spans="5:7" ht="12.75">
      <c r="E618" s="209"/>
      <c r="F618" s="209"/>
      <c r="G618" s="209"/>
    </row>
    <row r="619" spans="5:7" ht="12.75">
      <c r="E619" s="209"/>
      <c r="F619" s="209"/>
      <c r="G619" s="209"/>
    </row>
    <row r="620" spans="5:7" ht="12.75">
      <c r="E620" s="209"/>
      <c r="F620" s="209"/>
      <c r="G620" s="209"/>
    </row>
    <row r="621" spans="5:7" ht="12.75">
      <c r="E621" s="209"/>
      <c r="F621" s="209"/>
      <c r="G621" s="209"/>
    </row>
    <row r="622" spans="5:7" ht="12.75">
      <c r="E622" s="209"/>
      <c r="F622" s="209"/>
      <c r="G622" s="209"/>
    </row>
    <row r="623" spans="5:7" ht="12.75">
      <c r="E623" s="209"/>
      <c r="F623" s="209"/>
      <c r="G623" s="209"/>
    </row>
    <row r="624" spans="5:7" ht="12.75">
      <c r="E624" s="209"/>
      <c r="F624" s="209"/>
      <c r="G624" s="209"/>
    </row>
    <row r="625" spans="5:7" ht="12.75">
      <c r="E625" s="209"/>
      <c r="F625" s="209"/>
      <c r="G625" s="209"/>
    </row>
    <row r="626" spans="5:7" ht="12.75">
      <c r="E626" s="209"/>
      <c r="F626" s="209"/>
      <c r="G626" s="209"/>
    </row>
    <row r="627" spans="5:7" ht="12.75">
      <c r="E627" s="209"/>
      <c r="F627" s="209"/>
      <c r="G627" s="209"/>
    </row>
    <row r="628" spans="5:7" ht="12.75">
      <c r="E628" s="209"/>
      <c r="F628" s="209"/>
      <c r="G628" s="209"/>
    </row>
    <row r="629" spans="5:7" ht="12.75">
      <c r="E629" s="209"/>
      <c r="F629" s="209"/>
      <c r="G629" s="209"/>
    </row>
    <row r="630" spans="5:7" ht="12.75">
      <c r="E630" s="209"/>
      <c r="F630" s="209"/>
      <c r="G630" s="209"/>
    </row>
    <row r="631" spans="5:7" ht="12.75">
      <c r="E631" s="209"/>
      <c r="F631" s="209"/>
      <c r="G631" s="209"/>
    </row>
    <row r="632" spans="5:7" ht="12.75">
      <c r="E632" s="209"/>
      <c r="F632" s="209"/>
      <c r="G632" s="209"/>
    </row>
    <row r="633" spans="5:7" ht="12.75">
      <c r="E633" s="209"/>
      <c r="F633" s="209"/>
      <c r="G633" s="209"/>
    </row>
    <row r="634" spans="5:7" ht="12.75">
      <c r="E634" s="209"/>
      <c r="F634" s="209"/>
      <c r="G634" s="209"/>
    </row>
    <row r="635" spans="5:7" ht="12.75">
      <c r="E635" s="209"/>
      <c r="F635" s="209"/>
      <c r="G635" s="209"/>
    </row>
    <row r="636" spans="5:7" ht="12.75">
      <c r="E636" s="209"/>
      <c r="F636" s="209"/>
      <c r="G636" s="209"/>
    </row>
    <row r="637" spans="5:7" ht="12.75">
      <c r="E637" s="209"/>
      <c r="F637" s="209"/>
      <c r="G637" s="209"/>
    </row>
    <row r="638" spans="5:7" ht="12.75">
      <c r="E638" s="209"/>
      <c r="F638" s="209"/>
      <c r="G638" s="209"/>
    </row>
    <row r="639" spans="5:7" ht="12.75">
      <c r="E639" s="209"/>
      <c r="F639" s="209"/>
      <c r="G639" s="209"/>
    </row>
    <row r="640" spans="5:7" ht="12.75">
      <c r="E640" s="209"/>
      <c r="F640" s="209"/>
      <c r="G640" s="209"/>
    </row>
    <row r="641" spans="5:7" ht="12.75">
      <c r="E641" s="209"/>
      <c r="F641" s="209"/>
      <c r="G641" s="209"/>
    </row>
    <row r="642" spans="5:7" ht="12.75">
      <c r="E642" s="209"/>
      <c r="F642" s="209"/>
      <c r="G642" s="209"/>
    </row>
    <row r="643" spans="5:7" ht="12.75">
      <c r="E643" s="209"/>
      <c r="F643" s="209"/>
      <c r="G643" s="209"/>
    </row>
    <row r="644" spans="5:7" ht="12.75">
      <c r="E644" s="209"/>
      <c r="F644" s="209"/>
      <c r="G644" s="209"/>
    </row>
    <row r="645" spans="5:7" ht="12.75">
      <c r="E645" s="209"/>
      <c r="F645" s="209"/>
      <c r="G645" s="209"/>
    </row>
    <row r="646" spans="5:7" ht="12.75">
      <c r="E646" s="209"/>
      <c r="F646" s="209"/>
      <c r="G646" s="209"/>
    </row>
    <row r="647" spans="5:7" ht="12.75">
      <c r="E647" s="209"/>
      <c r="F647" s="209"/>
      <c r="G647" s="209"/>
    </row>
    <row r="648" spans="5:7" ht="12.75">
      <c r="E648" s="209"/>
      <c r="F648" s="209"/>
      <c r="G648" s="209"/>
    </row>
    <row r="649" spans="5:7" ht="12.75">
      <c r="E649" s="209"/>
      <c r="F649" s="209"/>
      <c r="G649" s="209"/>
    </row>
    <row r="650" spans="5:7" ht="12.75">
      <c r="E650" s="209"/>
      <c r="F650" s="209"/>
      <c r="G650" s="209"/>
    </row>
    <row r="651" spans="5:7" ht="12.75">
      <c r="E651" s="209"/>
      <c r="F651" s="209"/>
      <c r="G651" s="209"/>
    </row>
    <row r="652" spans="5:7" ht="12.75">
      <c r="E652" s="209"/>
      <c r="F652" s="209"/>
      <c r="G652" s="209"/>
    </row>
    <row r="653" spans="5:7" ht="12.75">
      <c r="E653" s="209"/>
      <c r="F653" s="209"/>
      <c r="G653" s="209"/>
    </row>
    <row r="654" spans="5:7" ht="12.75">
      <c r="E654" s="209"/>
      <c r="F654" s="209"/>
      <c r="G654" s="209"/>
    </row>
    <row r="655" spans="5:7" ht="12.75">
      <c r="E655" s="209"/>
      <c r="F655" s="209"/>
      <c r="G655" s="209"/>
    </row>
    <row r="656" spans="5:7" ht="12.75">
      <c r="E656" s="209"/>
      <c r="F656" s="209"/>
      <c r="G656" s="209"/>
    </row>
    <row r="657" spans="5:7" ht="12.75">
      <c r="E657" s="209"/>
      <c r="F657" s="209"/>
      <c r="G657" s="209"/>
    </row>
    <row r="658" spans="5:7" ht="12.75">
      <c r="E658" s="209"/>
      <c r="F658" s="209"/>
      <c r="G658" s="209"/>
    </row>
    <row r="659" spans="5:7" ht="12.75">
      <c r="E659" s="209"/>
      <c r="F659" s="209"/>
      <c r="G659" s="209"/>
    </row>
    <row r="660" spans="5:7" ht="12.75">
      <c r="E660" s="209"/>
      <c r="F660" s="209"/>
      <c r="G660" s="209"/>
    </row>
    <row r="661" spans="5:7" ht="12.75">
      <c r="E661" s="209"/>
      <c r="F661" s="209"/>
      <c r="G661" s="209"/>
    </row>
    <row r="662" spans="5:7" ht="12.75">
      <c r="E662" s="209"/>
      <c r="F662" s="209"/>
      <c r="G662" s="209"/>
    </row>
    <row r="663" spans="5:7" ht="12.75">
      <c r="E663" s="209"/>
      <c r="F663" s="209"/>
      <c r="G663" s="209"/>
    </row>
    <row r="664" spans="5:7" ht="12.75">
      <c r="E664" s="209"/>
      <c r="F664" s="209"/>
      <c r="G664" s="209"/>
    </row>
    <row r="665" spans="5:7" ht="12.75">
      <c r="E665" s="209"/>
      <c r="F665" s="209"/>
      <c r="G665" s="209"/>
    </row>
    <row r="666" spans="5:7" ht="12.75">
      <c r="E666" s="209"/>
      <c r="F666" s="209"/>
      <c r="G666" s="209"/>
    </row>
    <row r="667" spans="5:7" ht="12.75">
      <c r="E667" s="209"/>
      <c r="F667" s="209"/>
      <c r="G667" s="209"/>
    </row>
    <row r="668" spans="5:7" ht="12.75">
      <c r="E668" s="209"/>
      <c r="F668" s="209"/>
      <c r="G668" s="209"/>
    </row>
    <row r="669" spans="5:7" ht="12.75">
      <c r="E669" s="209"/>
      <c r="F669" s="209"/>
      <c r="G669" s="209"/>
    </row>
    <row r="670" spans="5:7" ht="12.75">
      <c r="E670" s="209"/>
      <c r="F670" s="209"/>
      <c r="G670" s="209"/>
    </row>
    <row r="671" spans="5:7" ht="12.75">
      <c r="E671" s="209"/>
      <c r="F671" s="209"/>
      <c r="G671" s="209"/>
    </row>
    <row r="672" spans="5:7" ht="12.75">
      <c r="E672" s="209"/>
      <c r="F672" s="209"/>
      <c r="G672" s="209"/>
    </row>
    <row r="673" spans="5:7" ht="12.75">
      <c r="E673" s="209"/>
      <c r="F673" s="209"/>
      <c r="G673" s="209"/>
    </row>
    <row r="674" spans="5:7" ht="12.75">
      <c r="E674" s="209"/>
      <c r="F674" s="209"/>
      <c r="G674" s="209"/>
    </row>
    <row r="675" spans="5:7" ht="12.75">
      <c r="E675" s="209"/>
      <c r="F675" s="209"/>
      <c r="G675" s="209"/>
    </row>
    <row r="676" spans="5:7" ht="12.75">
      <c r="E676" s="209"/>
      <c r="F676" s="209"/>
      <c r="G676" s="209"/>
    </row>
    <row r="677" spans="5:7" ht="12.75">
      <c r="E677" s="209"/>
      <c r="F677" s="209"/>
      <c r="G677" s="209"/>
    </row>
    <row r="678" spans="5:7" ht="12.75">
      <c r="E678" s="209"/>
      <c r="F678" s="209"/>
      <c r="G678" s="209"/>
    </row>
    <row r="679" spans="5:7" ht="12.75">
      <c r="E679" s="209"/>
      <c r="F679" s="209"/>
      <c r="G679" s="209"/>
    </row>
    <row r="680" spans="5:7" ht="12.75">
      <c r="E680" s="209"/>
      <c r="F680" s="209"/>
      <c r="G680" s="209"/>
    </row>
    <row r="681" spans="5:7" ht="12.75">
      <c r="E681" s="209"/>
      <c r="F681" s="209"/>
      <c r="G681" s="209"/>
    </row>
    <row r="682" spans="5:7" ht="12.75">
      <c r="E682" s="209"/>
      <c r="F682" s="209"/>
      <c r="G682" s="209"/>
    </row>
    <row r="683" spans="5:7" ht="12.75">
      <c r="E683" s="209"/>
      <c r="F683" s="209"/>
      <c r="G683" s="209"/>
    </row>
    <row r="684" spans="5:7" ht="12.75">
      <c r="E684" s="209"/>
      <c r="F684" s="209"/>
      <c r="G684" s="209"/>
    </row>
    <row r="685" spans="5:7" ht="12.75">
      <c r="E685" s="209"/>
      <c r="F685" s="209"/>
      <c r="G685" s="209"/>
    </row>
    <row r="686" spans="5:7" ht="12.75">
      <c r="E686" s="209"/>
      <c r="F686" s="209"/>
      <c r="G686" s="209"/>
    </row>
    <row r="687" spans="5:7" ht="12.75">
      <c r="E687" s="209"/>
      <c r="F687" s="209"/>
      <c r="G687" s="209"/>
    </row>
    <row r="688" spans="5:7" ht="12.75">
      <c r="E688" s="209"/>
      <c r="F688" s="209"/>
      <c r="G688" s="209"/>
    </row>
    <row r="689" spans="5:7" ht="12.75">
      <c r="E689" s="209"/>
      <c r="F689" s="209"/>
      <c r="G689" s="209"/>
    </row>
    <row r="690" spans="5:7" ht="12.75">
      <c r="E690" s="209"/>
      <c r="F690" s="209"/>
      <c r="G690" s="209"/>
    </row>
    <row r="691" spans="5:7" ht="12.75">
      <c r="E691" s="209"/>
      <c r="F691" s="209"/>
      <c r="G691" s="209"/>
    </row>
    <row r="692" spans="5:7" ht="12.75">
      <c r="E692" s="209"/>
      <c r="F692" s="209"/>
      <c r="G692" s="209"/>
    </row>
    <row r="693" spans="5:7" ht="12.75">
      <c r="E693" s="209"/>
      <c r="F693" s="209"/>
      <c r="G693" s="209"/>
    </row>
    <row r="694" spans="5:7" ht="12.75">
      <c r="E694" s="209"/>
      <c r="F694" s="209"/>
      <c r="G694" s="209"/>
    </row>
    <row r="695" spans="5:7" ht="12.75">
      <c r="E695" s="209"/>
      <c r="F695" s="209"/>
      <c r="G695" s="209"/>
    </row>
    <row r="696" spans="5:7" ht="12.75">
      <c r="E696" s="209"/>
      <c r="F696" s="209"/>
      <c r="G696" s="209"/>
    </row>
    <row r="697" spans="5:7" ht="12.75">
      <c r="E697" s="209"/>
      <c r="F697" s="209"/>
      <c r="G697" s="209"/>
    </row>
    <row r="698" spans="5:7" ht="12.75">
      <c r="E698" s="209"/>
      <c r="F698" s="209"/>
      <c r="G698" s="209"/>
    </row>
    <row r="699" spans="5:7" ht="12.75">
      <c r="E699" s="209"/>
      <c r="F699" s="209"/>
      <c r="G699" s="209"/>
    </row>
    <row r="700" spans="5:7" ht="12.75">
      <c r="E700" s="209"/>
      <c r="F700" s="209"/>
      <c r="G700" s="209"/>
    </row>
    <row r="701" spans="5:7" ht="12.75">
      <c r="E701" s="209"/>
      <c r="F701" s="209"/>
      <c r="G701" s="209"/>
    </row>
    <row r="702" spans="5:7" ht="12.75">
      <c r="E702" s="209"/>
      <c r="F702" s="209"/>
      <c r="G702" s="209"/>
    </row>
    <row r="703" spans="5:7" ht="12.75">
      <c r="E703" s="209"/>
      <c r="F703" s="209"/>
      <c r="G703" s="209"/>
    </row>
    <row r="704" spans="5:7" ht="12.75">
      <c r="E704" s="209"/>
      <c r="F704" s="209"/>
      <c r="G704" s="209"/>
    </row>
    <row r="705" spans="5:7" ht="12.75">
      <c r="E705" s="209"/>
      <c r="F705" s="209"/>
      <c r="G705" s="209"/>
    </row>
    <row r="706" spans="5:7" ht="12.75">
      <c r="E706" s="209"/>
      <c r="F706" s="209"/>
      <c r="G706" s="209"/>
    </row>
    <row r="707" spans="5:7" ht="12.75">
      <c r="E707" s="209"/>
      <c r="F707" s="209"/>
      <c r="G707" s="209"/>
    </row>
    <row r="708" spans="5:7" ht="12.75">
      <c r="E708" s="209"/>
      <c r="F708" s="209"/>
      <c r="G708" s="209"/>
    </row>
    <row r="709" spans="5:7" ht="12.75">
      <c r="E709" s="209"/>
      <c r="F709" s="209"/>
      <c r="G709" s="209"/>
    </row>
    <row r="710" spans="5:7" ht="12.75">
      <c r="E710" s="209"/>
      <c r="F710" s="209"/>
      <c r="G710" s="209"/>
    </row>
    <row r="711" spans="5:7" ht="12.75">
      <c r="E711" s="209"/>
      <c r="F711" s="209"/>
      <c r="G711" s="209"/>
    </row>
    <row r="712" spans="5:7" ht="12.75">
      <c r="E712" s="209"/>
      <c r="F712" s="209"/>
      <c r="G712" s="209"/>
    </row>
    <row r="713" spans="5:7" ht="12.75">
      <c r="E713" s="209"/>
      <c r="F713" s="209"/>
      <c r="G713" s="209"/>
    </row>
    <row r="714" spans="5:7" ht="12.75">
      <c r="E714" s="209"/>
      <c r="F714" s="209"/>
      <c r="G714" s="209"/>
    </row>
    <row r="715" spans="5:7" ht="12.75">
      <c r="E715" s="209"/>
      <c r="F715" s="209"/>
      <c r="G715" s="209"/>
    </row>
    <row r="716" spans="5:7" ht="12.75">
      <c r="E716" s="209"/>
      <c r="F716" s="209"/>
      <c r="G716" s="209"/>
    </row>
    <row r="717" spans="5:7" ht="12.75">
      <c r="E717" s="209"/>
      <c r="F717" s="209"/>
      <c r="G717" s="209"/>
    </row>
    <row r="718" spans="5:7" ht="12.75">
      <c r="E718" s="209"/>
      <c r="F718" s="209"/>
      <c r="G718" s="209"/>
    </row>
    <row r="719" spans="5:7" ht="12.75">
      <c r="E719" s="209"/>
      <c r="F719" s="209"/>
      <c r="G719" s="209"/>
    </row>
    <row r="720" spans="5:7" ht="12.75">
      <c r="E720" s="209"/>
      <c r="F720" s="209"/>
      <c r="G720" s="209"/>
    </row>
    <row r="721" spans="5:7" ht="12.75">
      <c r="E721" s="209"/>
      <c r="F721" s="209"/>
      <c r="G721" s="209"/>
    </row>
    <row r="722" spans="5:7" ht="12.75">
      <c r="E722" s="209"/>
      <c r="F722" s="209"/>
      <c r="G722" s="209"/>
    </row>
    <row r="723" spans="5:7" ht="12.75">
      <c r="E723" s="209"/>
      <c r="F723" s="209"/>
      <c r="G723" s="209"/>
    </row>
    <row r="724" spans="5:7" ht="12.75">
      <c r="E724" s="209"/>
      <c r="F724" s="209"/>
      <c r="G724" s="209"/>
    </row>
    <row r="725" spans="5:7" ht="12.75">
      <c r="E725" s="209"/>
      <c r="F725" s="209"/>
      <c r="G725" s="209"/>
    </row>
    <row r="726" spans="5:7" ht="12.75">
      <c r="E726" s="209"/>
      <c r="F726" s="209"/>
      <c r="G726" s="209"/>
    </row>
    <row r="727" spans="5:7" ht="12.75">
      <c r="E727" s="209"/>
      <c r="F727" s="209"/>
      <c r="G727" s="209"/>
    </row>
    <row r="728" spans="5:7" ht="12.75">
      <c r="E728" s="209"/>
      <c r="F728" s="209"/>
      <c r="G728" s="209"/>
    </row>
    <row r="729" spans="5:7" ht="12.75">
      <c r="E729" s="209"/>
      <c r="F729" s="209"/>
      <c r="G729" s="209"/>
    </row>
    <row r="730" spans="5:7" ht="12.75">
      <c r="E730" s="209"/>
      <c r="F730" s="209"/>
      <c r="G730" s="209"/>
    </row>
    <row r="731" spans="5:7" ht="12.75">
      <c r="E731" s="209"/>
      <c r="F731" s="209"/>
      <c r="G731" s="209"/>
    </row>
    <row r="732" spans="5:7" ht="12.75">
      <c r="E732" s="209"/>
      <c r="F732" s="209"/>
      <c r="G732" s="209"/>
    </row>
    <row r="733" spans="5:7" ht="12.75">
      <c r="E733" s="209"/>
      <c r="F733" s="209"/>
      <c r="G733" s="209"/>
    </row>
    <row r="734" spans="5:7" ht="12.75">
      <c r="E734" s="209"/>
      <c r="F734" s="209"/>
      <c r="G734" s="209"/>
    </row>
    <row r="735" spans="5:7" ht="12.75">
      <c r="E735" s="209"/>
      <c r="F735" s="209"/>
      <c r="G735" s="209"/>
    </row>
    <row r="736" spans="5:7" ht="12.75">
      <c r="E736" s="209"/>
      <c r="F736" s="209"/>
      <c r="G736" s="209"/>
    </row>
    <row r="737" spans="5:7" ht="12.75">
      <c r="E737" s="209"/>
      <c r="F737" s="209"/>
      <c r="G737" s="209"/>
    </row>
    <row r="738" spans="5:7" ht="12.75">
      <c r="E738" s="209"/>
      <c r="F738" s="209"/>
      <c r="G738" s="209"/>
    </row>
    <row r="739" spans="5:7" ht="12.75">
      <c r="E739" s="209"/>
      <c r="F739" s="209"/>
      <c r="G739" s="209"/>
    </row>
    <row r="740" spans="5:7" ht="12.75">
      <c r="E740" s="209"/>
      <c r="F740" s="209"/>
      <c r="G740" s="209"/>
    </row>
    <row r="741" spans="5:7" ht="12.75">
      <c r="E741" s="209"/>
      <c r="F741" s="209"/>
      <c r="G741" s="209"/>
    </row>
    <row r="742" spans="5:7" ht="12.75">
      <c r="E742" s="209"/>
      <c r="F742" s="209"/>
      <c r="G742" s="209"/>
    </row>
    <row r="743" spans="5:7" ht="12.75">
      <c r="E743" s="209"/>
      <c r="F743" s="209"/>
      <c r="G743" s="209"/>
    </row>
    <row r="744" spans="5:7" ht="12.75">
      <c r="E744" s="209"/>
      <c r="F744" s="209"/>
      <c r="G744" s="209"/>
    </row>
    <row r="745" spans="5:7" ht="12.75">
      <c r="E745" s="209"/>
      <c r="F745" s="209"/>
      <c r="G745" s="209"/>
    </row>
    <row r="746" spans="5:7" ht="12.75">
      <c r="E746" s="209"/>
      <c r="F746" s="209"/>
      <c r="G746" s="209"/>
    </row>
    <row r="747" spans="5:7" ht="12.75">
      <c r="E747" s="209"/>
      <c r="F747" s="209"/>
      <c r="G747" s="209"/>
    </row>
    <row r="748" spans="5:7" ht="12.75">
      <c r="E748" s="209"/>
      <c r="F748" s="209"/>
      <c r="G748" s="209"/>
    </row>
    <row r="749" spans="5:7" ht="12.75">
      <c r="E749" s="209"/>
      <c r="F749" s="209"/>
      <c r="G749" s="209"/>
    </row>
    <row r="750" spans="5:7" ht="12.75">
      <c r="E750" s="209"/>
      <c r="F750" s="209"/>
      <c r="G750" s="209"/>
    </row>
    <row r="751" spans="5:7" ht="12.75">
      <c r="E751" s="209"/>
      <c r="F751" s="209"/>
      <c r="G751" s="209"/>
    </row>
    <row r="752" spans="5:7" ht="12.75">
      <c r="E752" s="209"/>
      <c r="F752" s="209"/>
      <c r="G752" s="209"/>
    </row>
    <row r="753" spans="5:7" ht="12.75">
      <c r="E753" s="209"/>
      <c r="F753" s="209"/>
      <c r="G753" s="209"/>
    </row>
    <row r="754" spans="5:7" ht="12.75">
      <c r="E754" s="209"/>
      <c r="F754" s="209"/>
      <c r="G754" s="209"/>
    </row>
    <row r="755" spans="5:7" ht="12.75">
      <c r="E755" s="209"/>
      <c r="F755" s="209"/>
      <c r="G755" s="209"/>
    </row>
    <row r="756" spans="5:7" ht="12.75">
      <c r="E756" s="209"/>
      <c r="F756" s="209"/>
      <c r="G756" s="209"/>
    </row>
    <row r="757" spans="5:7" ht="12.75">
      <c r="E757" s="209"/>
      <c r="F757" s="209"/>
      <c r="G757" s="209"/>
    </row>
    <row r="758" spans="5:7" ht="12.75">
      <c r="E758" s="209"/>
      <c r="F758" s="209"/>
      <c r="G758" s="209"/>
    </row>
    <row r="759" spans="5:7" ht="12.75">
      <c r="E759" s="209"/>
      <c r="F759" s="209"/>
      <c r="G759" s="209"/>
    </row>
    <row r="760" spans="5:7" ht="12.75">
      <c r="E760" s="209"/>
      <c r="F760" s="209"/>
      <c r="G760" s="209"/>
    </row>
    <row r="761" spans="5:7" ht="12.75">
      <c r="E761" s="209"/>
      <c r="F761" s="209"/>
      <c r="G761" s="209"/>
    </row>
    <row r="762" spans="5:7" ht="12.75">
      <c r="E762" s="209"/>
      <c r="F762" s="209"/>
      <c r="G762" s="209"/>
    </row>
    <row r="763" spans="5:7" ht="12.75">
      <c r="E763" s="209"/>
      <c r="F763" s="209"/>
      <c r="G763" s="209"/>
    </row>
    <row r="764" spans="5:7" ht="12.75">
      <c r="E764" s="209"/>
      <c r="F764" s="209"/>
      <c r="G764" s="209"/>
    </row>
  </sheetData>
  <mergeCells count="10">
    <mergeCell ref="A16:D16"/>
    <mergeCell ref="A25:D25"/>
    <mergeCell ref="A6:J6"/>
    <mergeCell ref="A7:J7"/>
    <mergeCell ref="A11:A12"/>
    <mergeCell ref="B11:B12"/>
    <mergeCell ref="C11:C12"/>
    <mergeCell ref="D11:D12"/>
    <mergeCell ref="E11:G11"/>
    <mergeCell ref="H11:J11"/>
  </mergeCells>
  <printOptions horizontalCentered="1"/>
  <pageMargins left="0.7874015748031497" right="0.3937007874015748" top="0.984251968503937" bottom="0.984251968503937" header="0.5118110236220472" footer="0.5118110236220472"/>
  <pageSetup horizontalDpi="300" verticalDpi="3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wiesiak</dc:creator>
  <cp:keywords/>
  <dc:description/>
  <cp:lastModifiedBy>v.czarnecki</cp:lastModifiedBy>
  <dcterms:created xsi:type="dcterms:W3CDTF">2005-06-20T10:05:04Z</dcterms:created>
  <dcterms:modified xsi:type="dcterms:W3CDTF">2005-06-22T06:04:09Z</dcterms:modified>
  <cp:category/>
  <cp:version/>
  <cp:contentType/>
  <cp:contentStatus/>
</cp:coreProperties>
</file>