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475" windowHeight="6150" tabRatio="550" activeTab="0"/>
  </bookViews>
  <sheets>
    <sheet name="WPI-Załącznik A" sheetId="1" r:id="rId1"/>
  </sheets>
  <externalReferences>
    <externalReference r:id="rId4"/>
  </externalReferences>
  <definedNames>
    <definedName name="_xlnm.Print_Area" localSheetId="0">'WPI-Załącznik A'!$B$1:$AF$59</definedName>
    <definedName name="_xlnm.Print_Titles" localSheetId="0">'WPI-Załącznik A'!$9:$11</definedName>
  </definedNames>
  <calcPr fullCalcOnLoad="1"/>
</workbook>
</file>

<file path=xl/sharedStrings.xml><?xml version="1.0" encoding="utf-8"?>
<sst xmlns="http://schemas.openxmlformats.org/spreadsheetml/2006/main" count="176" uniqueCount="125">
  <si>
    <t>Stacja Pogotowia Ratunkowego w Bydgoszczy</t>
  </si>
  <si>
    <t>Rozwój wysokospecjalistycznych procedur diagnostyczno-zabiegowych stosowanych w gastroenterologii poprzez zakup aparatury medycznej wysokiej technologii wraz z modernizacją pomieszczeń</t>
  </si>
  <si>
    <t>Przedmiotem projektu jest sporządzeni projektu technicznego, a następnie rozbudowa gmachu Wydziału Matematyki i Informatyki Uniwersytetu Mikołaja Kopernika przy ul. Chopina 12.18 w Toruniu, w tym utworzenie nowych laboratoriów oraz zaplecza techniczno administracyjnego dla Regionalnego Studium Edukacji Informatycznej</t>
  </si>
  <si>
    <t xml:space="preserve">Działanie 1.4 Rozwój Turystyki i Kultury </t>
  </si>
  <si>
    <t xml:space="preserve">Działanie 3.2 Obszary podlegające restrukturyzacji </t>
  </si>
  <si>
    <t xml:space="preserve">% udział dof. </t>
  </si>
  <si>
    <t xml:space="preserve">1. Zwiększenie spójności społeczno-gospodarczej województwa Kujawsko-Pomorskiego porzez rozwój infrastruktury drogowej   </t>
  </si>
  <si>
    <t>1. Poprawa stanu technicznego oraz zmiana poszczegolnych elementów ekspozycji terenowej, całkowita lub czasowa odbudowa wału obronnego, wieży z pomostem oraz 13-stu rekonstrukcji chat.                                                                                                                      2.Zmodernizowany będzie budynek muzealny. Będzie on pełnił funkcję wystawienniczo-edukacyjną. Zakończona też będzie budowa pracowni konserwacj drewna i materiałów nieorganicznych.</t>
  </si>
  <si>
    <t>Stymulacja rozwoju społeczeństwa informacyjnego w Województwie Kujawsko-Pomorskim, poprzez zapewnienie powszechnego dostępu mieszkańców regionu do usług teleinformatycznych</t>
  </si>
  <si>
    <t>Realizacja zadań objętych projektem konieczna jest do ograniczenia przyczyn i skutków wystąpienia powodzi na tym terenie, a tym samym zminimalizowanie w/w strat.</t>
  </si>
  <si>
    <t xml:space="preserve">1. Poszerzenie jezdni, wzmocnienie nawierzchni oraz ułożenie nowej warstwy ścieralnej                                       2. Skrócenie czasu podróży i czasu pracy kierowców zawodowych                                                                                    3. Obniżenie ksoztów emisji toksycznych składników spalin                                                                                               4. Wzrost średniej prędkości ruchu na danym odcinku drogi                                                                                                   5. Aktywizacja gospodarcza terenu powiatu żnińskiego i inowrocławskiego, a następnie całego województwa Kujawsko-Pomorskiego                                                                                                        6. Lepsze połączenie z drogami krajowymi nr 5 i nr 25 </t>
  </si>
  <si>
    <t>Okres realizacji</t>
  </si>
  <si>
    <t>2004-2006</t>
  </si>
  <si>
    <t>2004-2005</t>
  </si>
  <si>
    <t>2005-2006</t>
  </si>
  <si>
    <t>Poprawa warunków świadczenia usług dla pacjentów oraz wypracowanie oszczędności dla Szpitala w związku ze zmniejszeniem zapotrzebowania na energię cieplną o 25%</t>
  </si>
  <si>
    <t>Wojewódzki Szpital im. Biziela w Bydgoszczy</t>
  </si>
  <si>
    <t xml:space="preserve">Poprawa zarządzania strukturami szpitala, niższe koszty obsługi pacjentów oraz pełne monitorowanie świadczeń medycznych i zasobów materiałowych. Wprowadzenie systemu przechowywania danych pacjenta </t>
  </si>
  <si>
    <t>Poprawa funkcjonowania ratownictwa medycznego na terenie działania Wojewódzkiej Stacji Pogotowia Ratunkowego w Bydgoszczy</t>
  </si>
  <si>
    <t>Zakup ambulansów dla stacji pogotowia ratunkowego oraz sprzętu komunikacyjnego pozwalającego na lepszą łączność pomiędzy dyspozytornią a poszczególnymi zespołami ratowniczymi. Zakup sprzętu komputerowego w celu organizacji sieci komputerowej zapewniającej dobry przesył danych o pacjentach.</t>
  </si>
  <si>
    <t>Odnowieni Sali koncertowej oraz odnowienie instrumentarium. Usunięcie barier architektonicznych. Wymiana instalacji klimatyzayjnej i oświetleniowej. Ponadto informatyzacja i rozbudowa sieci informacji o Filharmonii.</t>
  </si>
  <si>
    <t>Centrum Diabetologii i Endokrynologii</t>
  </si>
  <si>
    <t>Zakup wysokospecjalistycznego sprzętu diagnostycznego</t>
  </si>
  <si>
    <t>Przedmiotem projektu jest zakup aparutu USG z Dopplerem, co ma służyć podniesieniu jakości usług zdrowotnych i dostęności usług. Ponadto podniesie bezpieczeństwo zdrowotne mieszkańców regionu poprzez lepsze wykrywanie nowotworów.</t>
  </si>
  <si>
    <t xml:space="preserve">Wymiana zużytych ambulansów reanimacyjnych w celu zapewnienia nieprzerwanych usług ratowniczych na wysokim poziomie. </t>
  </si>
  <si>
    <t>Wojewódzka Stacja Pogotowia Ratunkowego w Toruniu</t>
  </si>
  <si>
    <t>Obwód Lecznictwa w Bydgoszczy</t>
  </si>
  <si>
    <t>Przedmiotem projektu jest zakup i modernizacja aparatury diagnostycznej RTG i USG, która ma zastąpić wyeksploatowany sprzęt</t>
  </si>
  <si>
    <t>dof z budżetu województwa</t>
  </si>
  <si>
    <t>Wydatki w 2004</t>
  </si>
  <si>
    <t>dof. z budżetu województwa</t>
  </si>
  <si>
    <t>Wydatki w 2005</t>
  </si>
  <si>
    <t>Wydatki w 2006</t>
  </si>
  <si>
    <t>Wydatki w 2007</t>
  </si>
  <si>
    <t>Wydatki w 2008</t>
  </si>
  <si>
    <t>Dostawa Amblulansów reanimacyjnych</t>
  </si>
  <si>
    <t>spójność danych</t>
  </si>
  <si>
    <t>spójność danych 2</t>
  </si>
  <si>
    <t>spójność danych 3</t>
  </si>
  <si>
    <t>Celem projektu INFOBIBNET jest zbudowanie rozległej sieci współpracujących punktów dostępu do Internetu, które umożliwią całemu społeczeństwu dostęp do najnowszej wiedzy i technologii oraz pozwolą na czynne uczestniczenie w edukacji i kulturze.</t>
  </si>
  <si>
    <t>1.utworzenie pomieszczeń studialnych, pozwalających korzystać ze zbiorów bibliotecznych i archiwalnych Muzeum oraz ewidencji opracowanych zbiorów                         2.  modernizację i wyposażenie sali widowiskowej oraz amfiteatru muzealnego w miejsce spotkań warsztatowych, laboratoryjnych, naukowych z wykorzystaniem technik multimedialnych                     
3.  rozbudowę programu edukacyjnego kierowanego do dzieci i młodzieży z zakresu bogactwa kulturowego terenów Polski północnej, wartości tej kultury jako dobra nadrzędnego – nauka tolerancji w postrzeganiu inności kulturowej i religijnej</t>
  </si>
  <si>
    <t>Charakterystyka projektu</t>
  </si>
  <si>
    <t>Działanie 1.1 Modernizacja i rozbudowa regionalnego układu transportowego</t>
  </si>
  <si>
    <t>1.1.1</t>
  </si>
  <si>
    <t>Działanie 1.2 Infrastruktura Ochrony Środowiska</t>
  </si>
  <si>
    <t>Działanie 1.3 Regionalna infrastruktura społeczna</t>
  </si>
  <si>
    <t>Poddziałanie 1.3.2 Regionalna infrastruktura ochrony zdrowia</t>
  </si>
  <si>
    <t>1.2</t>
  </si>
  <si>
    <t>1.3.2</t>
  </si>
  <si>
    <t>1.5</t>
  </si>
  <si>
    <t>1.4</t>
  </si>
  <si>
    <t>3.2</t>
  </si>
  <si>
    <t>Poddziałanie 1.1.1 Infrastruktura Drogowa</t>
  </si>
  <si>
    <t>Priorytet/Działanie/Tytuł Projektu</t>
  </si>
  <si>
    <t xml:space="preserve">Beneficjent </t>
  </si>
  <si>
    <t>Poddziałanie 1.3.1 Regionalna infrastruktura edukacyjna</t>
  </si>
  <si>
    <t>Zestawienie projektów samorządu woj. (kwoty w tys. zł)</t>
  </si>
  <si>
    <t>spójność danych 4</t>
  </si>
  <si>
    <t>spójność danych 5</t>
  </si>
  <si>
    <t>1.3.1</t>
  </si>
  <si>
    <t>Akademia Techniczno-Rolnicza im. J. J. Śniadeckich w Bydgoszczy</t>
  </si>
  <si>
    <t xml:space="preserve">Umieszczenie w kompleksie budynków ATR przy ul. Sylwestra Kaliskiego budynku przeznaczeonego na cele dydaktyczno rozwojowe. </t>
  </si>
  <si>
    <t>dof ze środków wł. lub innych</t>
  </si>
  <si>
    <t>Uniwersytet Mikołaja Kopernika w Toruniu</t>
  </si>
  <si>
    <t>3.3.1</t>
  </si>
  <si>
    <t>Zarząd Oddziału PTTK w Golubiu-Dobrzyniu</t>
  </si>
  <si>
    <t>Rewitalizacja zamku Golubskiego</t>
  </si>
  <si>
    <t>Modernizacja kotłowni, Hydroforni i sieci centralnego ogrzewania oraz dalsza konserwacja i rekonstrukcja Zamku Golubskiego</t>
  </si>
  <si>
    <t>spójność danych 6</t>
  </si>
  <si>
    <t>Wartości Ogółem</t>
  </si>
  <si>
    <t>Telemedycyna w Regionie Kujawsko-Pomorskim</t>
  </si>
  <si>
    <t>Uruchomienie usług telemedycznych dla potrzeb diagnostyki, konsultacji i informacji medycznej. Projekt stanowi aplikację do Kujawsko-Pomorskiej Sieci Informacyjnej.</t>
  </si>
  <si>
    <t>Poprawa jakości świadczeń diagnostycznych dzięki użyciu nowoczesnych metod inwazyjnych. Zmniejszenie umieralności na choroby niewydolnościowe serca. Doposażenie placówki szczebla wojewódzkiego.</t>
  </si>
  <si>
    <t>Wartość Całkowita Projektu</t>
  </si>
  <si>
    <t>Przebudowa pomieszczeń bloków operacyjnych: ogólnego oraz oddziałow ginekologicznego i urologicznego.</t>
  </si>
  <si>
    <t>Szpital Wojewódzki we Włocławku</t>
  </si>
  <si>
    <t xml:space="preserve">Projekt przewiduje przebudowę pomieszczeń oraz dostosowanie ich do obowiązujących w tym zakresie norm prawnych. Między innymi nastąpi, wymiana instalacji elektrycznej oraz wod-kan oraz przebudowa ciągow komunikacyjnych w celu zapewnienia lepszej ergonomii pracy. </t>
  </si>
  <si>
    <t>Załącznik do uchwały nr ………….. Sejmiku Województwa Kujawsko-Pomorskiego z dnia …………. r.</t>
  </si>
  <si>
    <t>Województwo Kujawsko Pomorskie</t>
  </si>
  <si>
    <t xml:space="preserve">Województwo Kujawsko-Pomorskie </t>
  </si>
  <si>
    <t xml:space="preserve">* kwoty w pozycji dof. z budżetu województwa przeznaczone są na objęcie udziałów przez województwo w spółce KPSI sp z o. o. </t>
  </si>
  <si>
    <t>Przebudowa drogi wojewódzkiej nr 240 Chojnice - Tuchola od km 41+050 do km 51+525 w miejscowościach: Lubiewice, Błądzim, Franciszkowo.</t>
  </si>
  <si>
    <t>Przebudowa drogi wojewódzkiej nr 251 Kaliska - Inowrocław w miejscowościach: Pakość, Rycerzewo, Cieślin, Inowrocław, Sadłogoszcz.</t>
  </si>
  <si>
    <t>2004-2007</t>
  </si>
  <si>
    <t>2005-2007</t>
  </si>
  <si>
    <t>Działanie 1.5 Infrastruktura Społeczeństwa Informacyjnego</t>
  </si>
  <si>
    <t>Modernizacja urządzeń ochrony przeciwpowodziowej w dolinie Sartowice-Nowe</t>
  </si>
  <si>
    <t>Odbudowa sprzętu diagnostycznego w Obwodzie Lecznictwa w Bydgoszczy</t>
  </si>
  <si>
    <t>Budowa regionalnej szerokopasmowej sieci teleinformatycznej w województwie kujawsko-pomorskim*</t>
  </si>
  <si>
    <t>Budowa części dydaktycznej Regionalnego Centrum Innowacyjności przy ATR w Bydgoszczy</t>
  </si>
  <si>
    <t>Rozbudowa Wydziału Matematyki i Informatyki UMK oraz Regionalnego Studium Edukacji  Informatycznej</t>
  </si>
  <si>
    <t xml:space="preserve">INFOREN - informatyzacja i renowacja Filharmonii - Centrum Muzyki Europy Środkowej i Wschodniej </t>
  </si>
  <si>
    <t>Odbudowa, rekonstrukcja i stylizacja obiektów Muzeum Archeologicznego w Biskupinie</t>
  </si>
  <si>
    <t>3.4</t>
  </si>
  <si>
    <t>Mikroprzedsiębiorstwa</t>
  </si>
  <si>
    <t xml:space="preserve">Działanie 3.3 Zdegradowane obszary miejskie poprzemysłow i powojskowe </t>
  </si>
  <si>
    <t xml:space="preserve">Działanie 3.3.1 Rewitalizacja obszarów miejskich </t>
  </si>
  <si>
    <t>Wspieranie projektów podnoszących konkurencyjność mikroprzedsiębiorstw</t>
  </si>
  <si>
    <t>2004-2008</t>
  </si>
  <si>
    <t>Wartość Dofinansowania ERDF/EFS</t>
  </si>
  <si>
    <t>Wartość dofinansowania ERDF/EFS</t>
  </si>
  <si>
    <t>2.5</t>
  </si>
  <si>
    <t>Priorytet II Wzmocnienie zasobów ludzkich w regionach</t>
  </si>
  <si>
    <t xml:space="preserve">Działanie 2.5 Promocja Przedsiębiorczości </t>
  </si>
  <si>
    <t>Priorytet I Rozbudowa i Modernizacja Infrastruktury służącej wzmacnianiu konkurencyjności regionów</t>
  </si>
  <si>
    <t xml:space="preserve">Priorytet III  Rozwój Lokalny </t>
  </si>
  <si>
    <t>Promocja Przedsiębiorczości</t>
  </si>
  <si>
    <t>Wspieranie projektów stymulujących powstawanie nowych projektów</t>
  </si>
  <si>
    <t>Wieloletni Program na lata 2004-2008 współfinansowany w ramach Zintegrowanego Programu Operacyjnego Rozwoju Regionalnego (ZPORR)</t>
  </si>
  <si>
    <t xml:space="preserve">Zadania Inwestycyjne </t>
  </si>
  <si>
    <t>Część A</t>
  </si>
  <si>
    <t>L.p.</t>
  </si>
  <si>
    <t>Działanie 3.4 Mikroprzedsiębiorstwa</t>
  </si>
  <si>
    <t>Priorytet IV Pomoc Techniczna</t>
  </si>
  <si>
    <t xml:space="preserve">Działanie 4.2 Wspracie procesu Wdrażania ZPORR oraz programowania RPO w latach 2007-2013 - wydatki nielimitowane </t>
  </si>
  <si>
    <t>Działanie 4.3 Działania informacyjne i promocyjne</t>
  </si>
  <si>
    <t>4.2</t>
  </si>
  <si>
    <t>Działanie 4.2</t>
  </si>
  <si>
    <t>Województwo Kujawsko-Pomorskie - WUP Toruń</t>
  </si>
  <si>
    <t>Województwo Kujawsko-Pomorskie - Urząd Marszałkowski - DWPR</t>
  </si>
  <si>
    <t>Województwo Kujawsko-Pomorskie - Urząd Marszałkowski - DRR</t>
  </si>
  <si>
    <t>4.3</t>
  </si>
  <si>
    <t>Działanie 4.3</t>
  </si>
  <si>
    <t>Celem niniejszego działania jest zapewnienie wysokich kwalifikacji pesonelu zaangażowanego we wdrażanie funduszy strukturalnych w ramach ZPORR, zapewnienie wystarczającej ilości biurowego sprzętu komputerowego i innego wyposażenia niezbędnego dla prawidłowego funkjcjonowania pracesu wdrażania ZPORR - wsparcie procesu ewaluacji</t>
  </si>
  <si>
    <t>Celem niniejszego działania jest - wsparcie działań służących zapewnieniu powszechnego dostępu do ineformacji o możłiwościach ubiegania się o dofinansowanie ze środków funduszy strukturalnych a realizację projektów służących rozwojowi regionalnemu, w szczególności dla potencjalnych odbiorców pomocy, regionalnych i lokalnych władz oraz innych właściwych władz oraz innych właściwych władz publicznych, organizacji zawodowych, środowisk przedsiębiorców, partnerów gospodarczych i społecznych, organizacji pozarządowych, podmiotów działających na rzecz promocjirówności szans między kobietami i mężczyznami; - wsparcie działań służących informowaniu opinii publicznej o roli UE w zakresie wspierania rozwoju regionów oraz o osiągniętych rezultatach tego wsparcia.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</si>
</sst>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7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6"/>
      <name val="Arial"/>
      <family val="0"/>
    </font>
    <font>
      <i/>
      <sz val="8"/>
      <name val="Arial"/>
      <family val="0"/>
    </font>
    <font>
      <i/>
      <sz val="10"/>
      <name val="Arial"/>
      <family val="0"/>
    </font>
    <font>
      <b/>
      <sz val="9"/>
      <name val="Arial"/>
      <family val="0"/>
    </font>
    <font>
      <b/>
      <sz val="7"/>
      <name val="Times New Roman"/>
      <family val="1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shrinkToFit="1"/>
    </xf>
    <xf numFmtId="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/>
    </xf>
    <xf numFmtId="0" fontId="4" fillId="2" borderId="7" xfId="0" applyFont="1" applyFill="1" applyBorder="1" applyAlignment="1">
      <alignment horizontal="left" vertical="center" wrapText="1" shrinkToFit="1"/>
    </xf>
    <xf numFmtId="3" fontId="3" fillId="2" borderId="12" xfId="0" applyNumberFormat="1" applyFont="1" applyFill="1" applyBorder="1" applyAlignment="1">
      <alignment horizontal="center" vertical="center"/>
    </xf>
    <xf numFmtId="3" fontId="0" fillId="2" borderId="12" xfId="0" applyNumberFormat="1" applyFill="1" applyBorder="1" applyAlignment="1">
      <alignment/>
    </xf>
    <xf numFmtId="3" fontId="3" fillId="0" borderId="9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 shrinkToFit="1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168" fontId="4" fillId="2" borderId="12" xfId="0" applyNumberFormat="1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3" fontId="3" fillId="2" borderId="20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3" fontId="3" fillId="0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1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2" borderId="36" xfId="0" applyFill="1" applyBorder="1" applyAlignment="1">
      <alignment/>
    </xf>
    <xf numFmtId="1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0" fontId="3" fillId="2" borderId="10" xfId="0" applyFont="1" applyFill="1" applyBorder="1" applyAlignment="1">
      <alignment horizontal="center" vertical="center" textRotation="180" wrapText="1"/>
    </xf>
    <xf numFmtId="0" fontId="3" fillId="2" borderId="18" xfId="0" applyFont="1" applyFill="1" applyBorder="1" applyAlignment="1">
      <alignment horizontal="center" vertical="center" textRotation="180" wrapText="1"/>
    </xf>
    <xf numFmtId="0" fontId="3" fillId="2" borderId="9" xfId="0" applyFont="1" applyFill="1" applyBorder="1" applyAlignment="1">
      <alignment horizontal="center" vertical="center" textRotation="180" wrapText="1"/>
    </xf>
    <xf numFmtId="0" fontId="4" fillId="2" borderId="10" xfId="0" applyFont="1" applyFill="1" applyBorder="1" applyAlignment="1">
      <alignment horizontal="center" vertical="center" textRotation="180" wrapText="1"/>
    </xf>
    <xf numFmtId="3" fontId="3" fillId="2" borderId="3" xfId="0" applyNumberFormat="1" applyFont="1" applyFill="1" applyBorder="1" applyAlignment="1">
      <alignment horizontal="center" vertical="center" textRotation="180" wrapText="1"/>
    </xf>
    <xf numFmtId="3" fontId="3" fillId="2" borderId="22" xfId="0" applyNumberFormat="1" applyFont="1" applyFill="1" applyBorder="1" applyAlignment="1">
      <alignment horizontal="center" vertical="center" textRotation="180" wrapText="1"/>
    </xf>
    <xf numFmtId="0" fontId="6" fillId="0" borderId="26" xfId="0" applyFont="1" applyFill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180" wrapText="1"/>
    </xf>
    <xf numFmtId="0" fontId="2" fillId="0" borderId="12" xfId="0" applyFont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2" fillId="0" borderId="11" xfId="0" applyFont="1" applyBorder="1" applyAlignment="1">
      <alignment horizontal="center" vertical="center" textRotation="180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0" xfId="0" applyFont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Fill="1" applyBorder="1" applyAlignment="1">
      <alignment horizontal="center" vertical="center" textRotation="180" wrapText="1"/>
    </xf>
    <xf numFmtId="0" fontId="0" fillId="0" borderId="10" xfId="0" applyBorder="1" applyAlignment="1">
      <alignment textRotation="180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168" fontId="2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68" fontId="5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2" fillId="0" borderId="45" xfId="0" applyFont="1" applyBorder="1" applyAlignment="1">
      <alignment horizontal="center" vertical="center" textRotation="180" wrapText="1"/>
    </xf>
    <xf numFmtId="0" fontId="0" fillId="0" borderId="35" xfId="0" applyBorder="1" applyAlignment="1">
      <alignment textRotation="180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textRotation="180" wrapText="1"/>
    </xf>
    <xf numFmtId="0" fontId="0" fillId="0" borderId="11" xfId="0" applyBorder="1" applyAlignment="1">
      <alignment textRotation="180" wrapText="1"/>
    </xf>
    <xf numFmtId="0" fontId="5" fillId="0" borderId="7" xfId="0" applyFont="1" applyFill="1" applyBorder="1" applyAlignment="1">
      <alignment horizontal="center" vertical="center" textRotation="180" wrapText="1"/>
    </xf>
    <xf numFmtId="0" fontId="0" fillId="0" borderId="12" xfId="0" applyBorder="1" applyAlignment="1">
      <alignment textRotation="180" wrapText="1"/>
    </xf>
    <xf numFmtId="0" fontId="2" fillId="0" borderId="7" xfId="0" applyFont="1" applyBorder="1" applyAlignment="1">
      <alignment horizontal="center" vertical="center" textRotation="180" wrapText="1"/>
    </xf>
    <xf numFmtId="0" fontId="3" fillId="0" borderId="46" xfId="0" applyFont="1" applyBorder="1" applyAlignment="1">
      <alignment horizontal="left" vertical="center" wrapText="1"/>
    </xf>
    <xf numFmtId="0" fontId="0" fillId="0" borderId="46" xfId="0" applyBorder="1" applyAlignment="1">
      <alignment wrapText="1"/>
    </xf>
    <xf numFmtId="0" fontId="15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estawienie%20projekt&#243;w%20samorz&#261;du%2029.04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SOWANIE"/>
      <sheetName val="Wszystkie projekty samorządu"/>
      <sheetName val=" TYLKO ZOZ-1.3"/>
      <sheetName val=" ZOZ-1.3 - gotowość"/>
      <sheetName val="Projekty samorządu - gotowość"/>
      <sheetName val="2004"/>
    </sheetNames>
    <sheetDataSet>
      <sheetData sheetId="0">
        <row r="7">
          <cell r="B7" t="str">
            <v>Wojewódzka Biblioteka Publiczna – Książnica Kopernikańska w Toruniu</v>
          </cell>
          <cell r="E7" t="str">
            <v>INFOBIBNET-Informacja, biblioteka, sieć</v>
          </cell>
        </row>
        <row r="15">
          <cell r="B15" t="str">
            <v>Muzeum Etnograficzne im. Marii Znamierowskiej – Prufferowej w Toruniu</v>
          </cell>
          <cell r="E15" t="str">
            <v>"Wielokulturowość - tolerancja - integracja" - modernizacja Muzeum Etnograficznego w Toruniu</v>
          </cell>
        </row>
        <row r="21">
          <cell r="B21" t="str">
            <v>Muzeum Archeologiczne w Biskupinie</v>
          </cell>
        </row>
        <row r="26">
          <cell r="B26" t="str">
            <v>Kujawsko – Pomorska Sieć Informacyjna Sp. z o.o.</v>
          </cell>
        </row>
        <row r="56">
          <cell r="I56">
            <v>75</v>
          </cell>
        </row>
        <row r="64">
          <cell r="B64" t="str">
            <v>Wojewódzki Szpital Zespolony im. L. Rydygiera w Toruniu</v>
          </cell>
          <cell r="E64" t="str">
            <v>Termomodernizacja oraz wymiana stolarki okiennej i drzwiowej w trzech obiektach budowlanych szpitala</v>
          </cell>
        </row>
        <row r="65">
          <cell r="B65" t="str">
            <v>Wojewódzki Szpital im. Biziela w Bydgoszczy</v>
          </cell>
          <cell r="E65" t="str">
            <v>Rozwój Wysokospecjalistycznych procedur diagnostycznych w ramach wojewódzkiego ośrodka leczenia niewydolności sreca poprzez zalup angiografu oraz remont i adaptację pomieszczeń.</v>
          </cell>
        </row>
        <row r="69">
          <cell r="I69">
            <v>75</v>
          </cell>
        </row>
        <row r="83">
          <cell r="B83" t="str">
            <v>Filharmonia Pomorska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4"/>
  <sheetViews>
    <sheetView tabSelected="1" view="pageBreakPreview" zoomScaleSheetLayoutView="100" workbookViewId="0" topLeftCell="A1">
      <selection activeCell="V47" sqref="V47"/>
    </sheetView>
  </sheetViews>
  <sheetFormatPr defaultColWidth="9.140625" defaultRowHeight="12.75"/>
  <cols>
    <col min="1" max="1" width="2.421875" style="1" customWidth="1"/>
    <col min="2" max="2" width="3.57421875" style="71" customWidth="1"/>
    <col min="3" max="3" width="8.140625" style="1" customWidth="1"/>
    <col min="4" max="4" width="23.00390625" style="1" customWidth="1"/>
    <col min="5" max="5" width="12.28125" style="0" customWidth="1"/>
    <col min="6" max="6" width="24.28125" style="0" customWidth="1"/>
    <col min="7" max="7" width="4.7109375" style="1" customWidth="1"/>
    <col min="8" max="8" width="6.28125" style="0" customWidth="1"/>
    <col min="9" max="9" width="7.140625" style="0" customWidth="1"/>
    <col min="10" max="10" width="6.28125" style="0" hidden="1" customWidth="1"/>
    <col min="11" max="12" width="6.421875" style="0" customWidth="1"/>
    <col min="13" max="13" width="6.28125" style="0" customWidth="1"/>
    <col min="14" max="14" width="7.140625" style="0" customWidth="1"/>
    <col min="15" max="15" width="5.7109375" style="0" customWidth="1"/>
    <col min="16" max="17" width="6.28125" style="0" customWidth="1"/>
    <col min="18" max="18" width="7.140625" style="0" customWidth="1"/>
    <col min="19" max="19" width="6.00390625" style="0" customWidth="1"/>
    <col min="20" max="20" width="5.7109375" style="0" customWidth="1"/>
    <col min="21" max="21" width="6.28125" style="0" customWidth="1"/>
    <col min="22" max="22" width="7.140625" style="0" customWidth="1"/>
    <col min="23" max="24" width="5.7109375" style="0" customWidth="1"/>
    <col min="25" max="25" width="6.57421875" style="0" customWidth="1"/>
    <col min="26" max="26" width="7.140625" style="0" customWidth="1"/>
    <col min="27" max="29" width="5.7109375" style="0" customWidth="1"/>
    <col min="30" max="30" width="7.140625" style="0" customWidth="1"/>
    <col min="31" max="32" width="5.7109375" style="0" customWidth="1"/>
  </cols>
  <sheetData>
    <row r="1" spans="26:32" ht="21.75" customHeight="1">
      <c r="Z1" s="188" t="s">
        <v>77</v>
      </c>
      <c r="AA1" s="188"/>
      <c r="AB1" s="188"/>
      <c r="AC1" s="188"/>
      <c r="AD1" s="188"/>
      <c r="AE1" s="188"/>
      <c r="AF1" s="188"/>
    </row>
    <row r="2" spans="26:32" ht="21.75" customHeight="1">
      <c r="Z2" s="188"/>
      <c r="AA2" s="188"/>
      <c r="AB2" s="188"/>
      <c r="AC2" s="188"/>
      <c r="AD2" s="188"/>
      <c r="AE2" s="188"/>
      <c r="AF2" s="188"/>
    </row>
    <row r="3" spans="26:32" ht="18" customHeight="1">
      <c r="Z3" s="91"/>
      <c r="AA3" s="91"/>
      <c r="AB3" s="91"/>
      <c r="AC3" s="91"/>
      <c r="AD3" s="91"/>
      <c r="AE3" s="91"/>
      <c r="AF3" s="91"/>
    </row>
    <row r="4" spans="3:32" ht="30.75" customHeight="1">
      <c r="C4" s="99" t="s">
        <v>108</v>
      </c>
      <c r="Z4" s="91"/>
      <c r="AA4" s="91"/>
      <c r="AB4" s="91"/>
      <c r="AC4" s="91"/>
      <c r="AD4" s="91"/>
      <c r="AE4" s="91"/>
      <c r="AF4" s="91"/>
    </row>
    <row r="5" spans="3:32" ht="31.5" customHeight="1">
      <c r="C5" s="97" t="s">
        <v>110</v>
      </c>
      <c r="Z5" s="91"/>
      <c r="AA5" s="91"/>
      <c r="AB5" s="91"/>
      <c r="AC5" s="91"/>
      <c r="AD5" s="91"/>
      <c r="AE5" s="91"/>
      <c r="AF5" s="91"/>
    </row>
    <row r="6" spans="3:32" ht="12.75" customHeight="1">
      <c r="C6" s="216" t="s">
        <v>109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</row>
    <row r="7" spans="3:32" ht="24" customHeight="1"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</row>
    <row r="8" spans="3:32" ht="13.5" customHeight="1" thickBot="1">
      <c r="C8" s="219" t="s">
        <v>56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15"/>
      <c r="Y8" s="15"/>
      <c r="Z8" s="15"/>
      <c r="AA8" s="15"/>
      <c r="AB8" s="15"/>
      <c r="AC8" s="15"/>
      <c r="AD8" s="15"/>
      <c r="AE8" s="15"/>
      <c r="AF8" s="15"/>
    </row>
    <row r="9" spans="1:32" ht="16.5" customHeight="1">
      <c r="A9" s="100"/>
      <c r="B9" s="202" t="s">
        <v>111</v>
      </c>
      <c r="C9" s="208" t="s">
        <v>53</v>
      </c>
      <c r="D9" s="209"/>
      <c r="E9" s="206" t="s">
        <v>54</v>
      </c>
      <c r="F9" s="218" t="s">
        <v>41</v>
      </c>
      <c r="G9" s="214" t="s">
        <v>11</v>
      </c>
      <c r="H9" s="222" t="s">
        <v>73</v>
      </c>
      <c r="I9" s="226" t="s">
        <v>99</v>
      </c>
      <c r="J9" s="226" t="s">
        <v>5</v>
      </c>
      <c r="K9" s="224" t="s">
        <v>28</v>
      </c>
      <c r="L9" s="192" t="s">
        <v>62</v>
      </c>
      <c r="M9" s="221">
        <v>2004</v>
      </c>
      <c r="N9" s="190"/>
      <c r="O9" s="190"/>
      <c r="P9" s="191"/>
      <c r="Q9" s="189">
        <v>2005</v>
      </c>
      <c r="R9" s="190"/>
      <c r="S9" s="190"/>
      <c r="T9" s="191"/>
      <c r="U9" s="189">
        <v>2006</v>
      </c>
      <c r="V9" s="190"/>
      <c r="W9" s="190"/>
      <c r="X9" s="191"/>
      <c r="Y9" s="189">
        <v>2007</v>
      </c>
      <c r="Z9" s="190"/>
      <c r="AA9" s="190"/>
      <c r="AB9" s="191"/>
      <c r="AC9" s="189">
        <v>2008</v>
      </c>
      <c r="AD9" s="190"/>
      <c r="AE9" s="190"/>
      <c r="AF9" s="191"/>
    </row>
    <row r="10" spans="1:38" ht="73.5" customHeight="1" thickBot="1">
      <c r="A10" s="101"/>
      <c r="B10" s="203"/>
      <c r="C10" s="207"/>
      <c r="D10" s="207"/>
      <c r="E10" s="207"/>
      <c r="F10" s="207"/>
      <c r="G10" s="215"/>
      <c r="H10" s="223"/>
      <c r="I10" s="225"/>
      <c r="J10" s="225"/>
      <c r="K10" s="225"/>
      <c r="L10" s="193"/>
      <c r="M10" s="170" t="s">
        <v>29</v>
      </c>
      <c r="N10" s="171" t="s">
        <v>100</v>
      </c>
      <c r="O10" s="171" t="s">
        <v>30</v>
      </c>
      <c r="P10" s="172" t="s">
        <v>62</v>
      </c>
      <c r="Q10" s="170" t="s">
        <v>31</v>
      </c>
      <c r="R10" s="171" t="s">
        <v>100</v>
      </c>
      <c r="S10" s="171" t="s">
        <v>30</v>
      </c>
      <c r="T10" s="172" t="s">
        <v>62</v>
      </c>
      <c r="U10" s="170" t="s">
        <v>32</v>
      </c>
      <c r="V10" s="171" t="s">
        <v>100</v>
      </c>
      <c r="W10" s="171" t="s">
        <v>30</v>
      </c>
      <c r="X10" s="172" t="s">
        <v>62</v>
      </c>
      <c r="Y10" s="173" t="s">
        <v>33</v>
      </c>
      <c r="Z10" s="171" t="s">
        <v>100</v>
      </c>
      <c r="AA10" s="171" t="s">
        <v>30</v>
      </c>
      <c r="AB10" s="172" t="s">
        <v>62</v>
      </c>
      <c r="AC10" s="173" t="s">
        <v>34</v>
      </c>
      <c r="AD10" s="171" t="s">
        <v>100</v>
      </c>
      <c r="AE10" s="171" t="s">
        <v>30</v>
      </c>
      <c r="AF10" s="172" t="s">
        <v>62</v>
      </c>
      <c r="AG10" s="7" t="s">
        <v>36</v>
      </c>
      <c r="AH10" s="7" t="s">
        <v>37</v>
      </c>
      <c r="AI10" s="7" t="s">
        <v>38</v>
      </c>
      <c r="AJ10" s="7" t="s">
        <v>57</v>
      </c>
      <c r="AK10" s="7" t="s">
        <v>58</v>
      </c>
      <c r="AL10" s="7" t="s">
        <v>68</v>
      </c>
    </row>
    <row r="11" spans="1:35" ht="9" customHeight="1" thickBot="1">
      <c r="A11" s="101"/>
      <c r="B11" s="166">
        <v>1</v>
      </c>
      <c r="C11" s="229">
        <v>2</v>
      </c>
      <c r="D11" s="229"/>
      <c r="E11" s="167">
        <v>3</v>
      </c>
      <c r="F11" s="167">
        <v>4</v>
      </c>
      <c r="G11" s="168">
        <v>5</v>
      </c>
      <c r="H11" s="169">
        <v>6</v>
      </c>
      <c r="I11" s="167">
        <v>7</v>
      </c>
      <c r="J11" s="167">
        <v>8</v>
      </c>
      <c r="K11" s="167">
        <v>8</v>
      </c>
      <c r="L11" s="168">
        <v>9</v>
      </c>
      <c r="M11" s="169">
        <v>10</v>
      </c>
      <c r="N11" s="167">
        <v>11</v>
      </c>
      <c r="O11" s="167">
        <v>12</v>
      </c>
      <c r="P11" s="168">
        <v>13</v>
      </c>
      <c r="Q11" s="169">
        <v>14</v>
      </c>
      <c r="R11" s="167">
        <v>15</v>
      </c>
      <c r="S11" s="167">
        <v>16</v>
      </c>
      <c r="T11" s="168">
        <v>17</v>
      </c>
      <c r="U11" s="169">
        <v>18</v>
      </c>
      <c r="V11" s="167">
        <v>19</v>
      </c>
      <c r="W11" s="167">
        <v>20</v>
      </c>
      <c r="X11" s="168">
        <v>21</v>
      </c>
      <c r="Y11" s="169">
        <v>22</v>
      </c>
      <c r="Z11" s="167">
        <v>23</v>
      </c>
      <c r="AA11" s="167">
        <v>24</v>
      </c>
      <c r="AB11" s="168">
        <v>25</v>
      </c>
      <c r="AC11" s="169">
        <v>26</v>
      </c>
      <c r="AD11" s="167">
        <v>27</v>
      </c>
      <c r="AE11" s="167">
        <v>28</v>
      </c>
      <c r="AF11" s="168">
        <v>29</v>
      </c>
      <c r="AG11" s="7"/>
      <c r="AH11" s="7"/>
      <c r="AI11" s="7"/>
    </row>
    <row r="12" spans="1:40" ht="51" customHeight="1">
      <c r="A12" s="101"/>
      <c r="B12" s="105"/>
      <c r="C12" s="210" t="s">
        <v>104</v>
      </c>
      <c r="D12" s="211"/>
      <c r="E12" s="212"/>
      <c r="F12" s="212"/>
      <c r="G12" s="213"/>
      <c r="H12" s="109">
        <f>H13+H17+H19+H33+H36</f>
        <v>200869</v>
      </c>
      <c r="I12" s="39">
        <f>I13+I17+I19+I33+I36</f>
        <v>135083.75</v>
      </c>
      <c r="J12" s="78">
        <f>I12/H12*100</f>
        <v>67.24967516142361</v>
      </c>
      <c r="K12" s="39">
        <f aca="true" t="shared" si="0" ref="K12:AB12">K13+K17+K19+K33+K36</f>
        <v>58654.25</v>
      </c>
      <c r="L12" s="57">
        <f>L13+L17+L19+L33+L36</f>
        <v>7131</v>
      </c>
      <c r="M12" s="109">
        <f t="shared" si="0"/>
        <v>4861</v>
      </c>
      <c r="N12" s="39">
        <f t="shared" si="0"/>
        <v>2598</v>
      </c>
      <c r="O12" s="39">
        <f t="shared" si="0"/>
        <v>2252</v>
      </c>
      <c r="P12" s="57">
        <f t="shared" si="0"/>
        <v>11</v>
      </c>
      <c r="Q12" s="109">
        <f t="shared" si="0"/>
        <v>75459</v>
      </c>
      <c r="R12" s="39">
        <f t="shared" si="0"/>
        <v>51065.75</v>
      </c>
      <c r="S12" s="39">
        <f t="shared" si="0"/>
        <v>23021.25</v>
      </c>
      <c r="T12" s="57">
        <f t="shared" si="0"/>
        <v>1372</v>
      </c>
      <c r="U12" s="109">
        <f t="shared" si="0"/>
        <v>101945</v>
      </c>
      <c r="V12" s="39">
        <f t="shared" si="0"/>
        <v>67467</v>
      </c>
      <c r="W12" s="39">
        <f t="shared" si="0"/>
        <v>29883</v>
      </c>
      <c r="X12" s="57">
        <f t="shared" si="0"/>
        <v>4595</v>
      </c>
      <c r="Y12" s="109">
        <f t="shared" si="0"/>
        <v>18605</v>
      </c>
      <c r="Z12" s="39">
        <f t="shared" si="0"/>
        <v>13954</v>
      </c>
      <c r="AA12" s="39">
        <f t="shared" si="0"/>
        <v>3498</v>
      </c>
      <c r="AB12" s="57">
        <f t="shared" si="0"/>
        <v>1153</v>
      </c>
      <c r="AC12" s="109"/>
      <c r="AD12" s="39"/>
      <c r="AE12" s="39"/>
      <c r="AF12" s="57"/>
      <c r="AG12" s="42">
        <f aca="true" t="shared" si="1" ref="AG12:AG21">H12-I12-K12-L12</f>
        <v>0</v>
      </c>
      <c r="AH12" s="42">
        <f aca="true" t="shared" si="2" ref="AH12:AH21">M12-N12-O12-P12</f>
        <v>0</v>
      </c>
      <c r="AI12" s="42">
        <f aca="true" t="shared" si="3" ref="AI12:AI21">Q12-R12-S12-T12</f>
        <v>0</v>
      </c>
      <c r="AJ12" s="43">
        <f aca="true" t="shared" si="4" ref="AJ12:AJ21">U12-V12-W12-X12</f>
        <v>0</v>
      </c>
      <c r="AK12" s="43">
        <f aca="true" t="shared" si="5" ref="AK12:AK21">Y12-Z12-AA12-AB12</f>
        <v>0</v>
      </c>
      <c r="AL12" s="43">
        <f aca="true" t="shared" si="6" ref="AL12:AL21">AC12-AD12-AE12-AF12</f>
        <v>0</v>
      </c>
      <c r="AM12" s="43">
        <f aca="true" t="shared" si="7" ref="AM12:AM21">K12-O12-S12-W12-AA12-AE12</f>
        <v>0</v>
      </c>
      <c r="AN12" s="43"/>
    </row>
    <row r="13" spans="1:40" ht="42" customHeight="1">
      <c r="A13" s="101"/>
      <c r="B13" s="105"/>
      <c r="C13" s="184" t="s">
        <v>42</v>
      </c>
      <c r="D13" s="185"/>
      <c r="E13" s="186"/>
      <c r="F13" s="186"/>
      <c r="G13" s="187"/>
      <c r="H13" s="110">
        <f>H14</f>
        <v>33473</v>
      </c>
      <c r="I13" s="12">
        <f>I14</f>
        <v>23497</v>
      </c>
      <c r="J13" s="78">
        <f>I13/H13*100</f>
        <v>70.19687509335883</v>
      </c>
      <c r="K13" s="11">
        <f aca="true" t="shared" si="8" ref="K13:AA13">K14</f>
        <v>9976</v>
      </c>
      <c r="L13" s="18"/>
      <c r="M13" s="140">
        <f t="shared" si="8"/>
        <v>1699</v>
      </c>
      <c r="N13" s="11">
        <f t="shared" si="8"/>
        <v>226</v>
      </c>
      <c r="O13" s="11">
        <f t="shared" si="8"/>
        <v>1473</v>
      </c>
      <c r="P13" s="18"/>
      <c r="Q13" s="140">
        <f t="shared" si="8"/>
        <v>24404</v>
      </c>
      <c r="R13" s="11">
        <f t="shared" si="8"/>
        <v>17877</v>
      </c>
      <c r="S13" s="11">
        <f t="shared" si="8"/>
        <v>6527</v>
      </c>
      <c r="T13" s="18"/>
      <c r="U13" s="140">
        <f t="shared" si="8"/>
        <v>7370</v>
      </c>
      <c r="V13" s="11">
        <f t="shared" si="8"/>
        <v>5394</v>
      </c>
      <c r="W13" s="11">
        <f t="shared" si="8"/>
        <v>1976</v>
      </c>
      <c r="X13" s="18"/>
      <c r="Y13" s="140">
        <f t="shared" si="8"/>
        <v>0</v>
      </c>
      <c r="Z13" s="11">
        <f t="shared" si="8"/>
        <v>0</v>
      </c>
      <c r="AA13" s="11">
        <f t="shared" si="8"/>
        <v>0</v>
      </c>
      <c r="AB13" s="18"/>
      <c r="AC13" s="140"/>
      <c r="AD13" s="11"/>
      <c r="AE13" s="11"/>
      <c r="AF13" s="18"/>
      <c r="AG13" s="42">
        <f t="shared" si="1"/>
        <v>0</v>
      </c>
      <c r="AH13" s="42">
        <f t="shared" si="2"/>
        <v>0</v>
      </c>
      <c r="AI13" s="42">
        <f t="shared" si="3"/>
        <v>0</v>
      </c>
      <c r="AJ13" s="43">
        <f t="shared" si="4"/>
        <v>0</v>
      </c>
      <c r="AK13" s="43">
        <f t="shared" si="5"/>
        <v>0</v>
      </c>
      <c r="AL13" s="43">
        <f t="shared" si="6"/>
        <v>0</v>
      </c>
      <c r="AM13" s="43">
        <f t="shared" si="7"/>
        <v>0</v>
      </c>
      <c r="AN13" s="43"/>
    </row>
    <row r="14" spans="1:40" ht="42" customHeight="1">
      <c r="A14" s="101"/>
      <c r="B14" s="105"/>
      <c r="C14" s="184" t="s">
        <v>52</v>
      </c>
      <c r="D14" s="185"/>
      <c r="E14" s="186"/>
      <c r="F14" s="186"/>
      <c r="G14" s="187"/>
      <c r="H14" s="110">
        <f>SUM(H15:H16)</f>
        <v>33473</v>
      </c>
      <c r="I14" s="12">
        <f>SUM(I15:I16)</f>
        <v>23497</v>
      </c>
      <c r="J14" s="78">
        <f>I14/H14*100</f>
        <v>70.19687509335883</v>
      </c>
      <c r="K14" s="12">
        <f>SUM(K15:K16)</f>
        <v>9976</v>
      </c>
      <c r="L14" s="13"/>
      <c r="M14" s="110">
        <f>SUM(M15:M16)</f>
        <v>1699</v>
      </c>
      <c r="N14" s="12">
        <f>SUM(N15:N16)</f>
        <v>226</v>
      </c>
      <c r="O14" s="12">
        <f>SUM(O15:O16)</f>
        <v>1473</v>
      </c>
      <c r="P14" s="13"/>
      <c r="Q14" s="110">
        <f>SUM(Q15:Q16)</f>
        <v>24404</v>
      </c>
      <c r="R14" s="12">
        <f>SUM(R15:R16)</f>
        <v>17877</v>
      </c>
      <c r="S14" s="12">
        <f>SUM(S15:S16)</f>
        <v>6527</v>
      </c>
      <c r="T14" s="13"/>
      <c r="U14" s="110">
        <f>SUM(U15:U16)</f>
        <v>7370</v>
      </c>
      <c r="V14" s="12">
        <f>SUM(V15:V16)</f>
        <v>5394</v>
      </c>
      <c r="W14" s="12">
        <f>SUM(W15:W16)</f>
        <v>1976</v>
      </c>
      <c r="X14" s="13"/>
      <c r="Y14" s="110">
        <f>SUM(Y15:Y16)</f>
        <v>0</v>
      </c>
      <c r="Z14" s="12">
        <f>SUM(Z15:Z16)</f>
        <v>0</v>
      </c>
      <c r="AA14" s="12">
        <f>SUM(AA15:AA16)</f>
        <v>0</v>
      </c>
      <c r="AB14" s="13"/>
      <c r="AC14" s="110"/>
      <c r="AD14" s="12"/>
      <c r="AE14" s="12"/>
      <c r="AF14" s="13"/>
      <c r="AG14" s="42">
        <f t="shared" si="1"/>
        <v>0</v>
      </c>
      <c r="AH14" s="42">
        <f t="shared" si="2"/>
        <v>0</v>
      </c>
      <c r="AI14" s="42">
        <f t="shared" si="3"/>
        <v>0</v>
      </c>
      <c r="AJ14" s="43">
        <f t="shared" si="4"/>
        <v>0</v>
      </c>
      <c r="AK14" s="43">
        <f t="shared" si="5"/>
        <v>0</v>
      </c>
      <c r="AL14" s="43">
        <f t="shared" si="6"/>
        <v>0</v>
      </c>
      <c r="AM14" s="43">
        <f t="shared" si="7"/>
        <v>0</v>
      </c>
      <c r="AN14" s="43"/>
    </row>
    <row r="15" spans="1:40" s="14" customFormat="1" ht="57.75" customHeight="1">
      <c r="A15" s="102"/>
      <c r="B15" s="174">
        <v>1</v>
      </c>
      <c r="C15" s="70" t="s">
        <v>43</v>
      </c>
      <c r="D15" s="24" t="s">
        <v>81</v>
      </c>
      <c r="E15" s="24" t="s">
        <v>78</v>
      </c>
      <c r="F15" s="19" t="s">
        <v>6</v>
      </c>
      <c r="G15" s="158">
        <v>2005</v>
      </c>
      <c r="H15" s="111">
        <v>8907</v>
      </c>
      <c r="I15" s="27">
        <v>6444</v>
      </c>
      <c r="J15" s="29">
        <f>I15/H15*100</f>
        <v>72.3475917817447</v>
      </c>
      <c r="K15" s="27">
        <v>2463</v>
      </c>
      <c r="L15" s="112"/>
      <c r="M15" s="114"/>
      <c r="N15" s="21"/>
      <c r="O15" s="21"/>
      <c r="P15" s="23"/>
      <c r="Q15" s="114">
        <v>8907</v>
      </c>
      <c r="R15" s="21">
        <v>6444</v>
      </c>
      <c r="S15" s="21">
        <f>Q15-R15</f>
        <v>2463</v>
      </c>
      <c r="T15" s="23"/>
      <c r="U15" s="151"/>
      <c r="V15" s="74"/>
      <c r="W15" s="74"/>
      <c r="X15" s="76"/>
      <c r="Y15" s="151"/>
      <c r="Z15" s="74"/>
      <c r="AA15" s="74"/>
      <c r="AB15" s="76"/>
      <c r="AC15" s="151"/>
      <c r="AD15" s="74"/>
      <c r="AE15" s="75"/>
      <c r="AF15" s="76"/>
      <c r="AG15" s="42">
        <f t="shared" si="1"/>
        <v>0</v>
      </c>
      <c r="AH15" s="42">
        <f t="shared" si="2"/>
        <v>0</v>
      </c>
      <c r="AI15" s="42">
        <f t="shared" si="3"/>
        <v>0</v>
      </c>
      <c r="AJ15" s="43">
        <f t="shared" si="4"/>
        <v>0</v>
      </c>
      <c r="AK15" s="43">
        <f t="shared" si="5"/>
        <v>0</v>
      </c>
      <c r="AL15" s="43">
        <f t="shared" si="6"/>
        <v>0</v>
      </c>
      <c r="AM15" s="43">
        <f t="shared" si="7"/>
        <v>0</v>
      </c>
      <c r="AN15" s="44"/>
    </row>
    <row r="16" spans="1:40" s="14" customFormat="1" ht="183" customHeight="1">
      <c r="A16" s="102"/>
      <c r="B16" s="175">
        <f>B15+1</f>
        <v>2</v>
      </c>
      <c r="C16" s="70" t="s">
        <v>43</v>
      </c>
      <c r="D16" s="24" t="s">
        <v>82</v>
      </c>
      <c r="E16" s="24" t="s">
        <v>78</v>
      </c>
      <c r="F16" s="19" t="s">
        <v>10</v>
      </c>
      <c r="G16" s="158" t="s">
        <v>12</v>
      </c>
      <c r="H16" s="113">
        <f>M16+Q16+U16</f>
        <v>24566</v>
      </c>
      <c r="I16" s="27">
        <f>N16+R16+V16</f>
        <v>17053</v>
      </c>
      <c r="J16" s="77">
        <f>I16/H16*100</f>
        <v>69.4170805177888</v>
      </c>
      <c r="K16" s="27">
        <f>O16+S16+W16</f>
        <v>7513</v>
      </c>
      <c r="L16" s="112"/>
      <c r="M16" s="114">
        <v>1699</v>
      </c>
      <c r="N16" s="21">
        <v>226</v>
      </c>
      <c r="O16" s="21">
        <v>1473</v>
      </c>
      <c r="P16" s="23"/>
      <c r="Q16" s="114">
        <v>15497</v>
      </c>
      <c r="R16" s="21">
        <v>11433</v>
      </c>
      <c r="S16" s="21">
        <v>4064</v>
      </c>
      <c r="T16" s="23"/>
      <c r="U16" s="114">
        <v>7370</v>
      </c>
      <c r="V16" s="21">
        <v>5394</v>
      </c>
      <c r="W16" s="21">
        <v>1976</v>
      </c>
      <c r="X16" s="23"/>
      <c r="Y16" s="114"/>
      <c r="Z16" s="21"/>
      <c r="AA16" s="21"/>
      <c r="AB16" s="23"/>
      <c r="AC16" s="114"/>
      <c r="AD16" s="21"/>
      <c r="AE16" s="22"/>
      <c r="AF16" s="23"/>
      <c r="AG16" s="42">
        <f>H16-I16-K16-L16</f>
        <v>0</v>
      </c>
      <c r="AH16" s="42">
        <f>M16-N16-O16-P16</f>
        <v>0</v>
      </c>
      <c r="AI16" s="42">
        <f>Q16-R16-S16-T16</f>
        <v>0</v>
      </c>
      <c r="AJ16" s="43">
        <f>U16-V16-W16-X16</f>
        <v>0</v>
      </c>
      <c r="AK16" s="43">
        <f>Y16-Z16-AA16-AB16</f>
        <v>0</v>
      </c>
      <c r="AL16" s="43">
        <f>AC16-AD16-AE16-AF16</f>
        <v>0</v>
      </c>
      <c r="AM16" s="43">
        <f>K16-O16-S16-W16-AA16-AE16</f>
        <v>0</v>
      </c>
      <c r="AN16" s="44"/>
    </row>
    <row r="17" spans="1:40" s="14" customFormat="1" ht="42" customHeight="1">
      <c r="A17" s="102"/>
      <c r="B17" s="176"/>
      <c r="C17" s="184" t="s">
        <v>44</v>
      </c>
      <c r="D17" s="185"/>
      <c r="E17" s="194"/>
      <c r="F17" s="194"/>
      <c r="G17" s="195"/>
      <c r="H17" s="110">
        <f>H18</f>
        <v>5226</v>
      </c>
      <c r="I17" s="12">
        <f>I18</f>
        <v>3919</v>
      </c>
      <c r="J17" s="12">
        <f>J18</f>
        <v>75</v>
      </c>
      <c r="K17" s="12">
        <f>K18</f>
        <v>1307</v>
      </c>
      <c r="L17" s="13"/>
      <c r="M17" s="110"/>
      <c r="N17" s="12"/>
      <c r="O17" s="12"/>
      <c r="P17" s="13"/>
      <c r="Q17" s="110">
        <f>Q18</f>
        <v>206</v>
      </c>
      <c r="R17" s="12">
        <f>R18</f>
        <v>154</v>
      </c>
      <c r="S17" s="12">
        <f>S18</f>
        <v>52</v>
      </c>
      <c r="T17" s="13"/>
      <c r="U17" s="110">
        <f>U18</f>
        <v>2637</v>
      </c>
      <c r="V17" s="12">
        <f>V18</f>
        <v>1978</v>
      </c>
      <c r="W17" s="12">
        <f>W18</f>
        <v>659</v>
      </c>
      <c r="X17" s="13"/>
      <c r="Y17" s="110">
        <f>Y18</f>
        <v>2383</v>
      </c>
      <c r="Z17" s="12">
        <f>Z18</f>
        <v>1787</v>
      </c>
      <c r="AA17" s="12">
        <f>AA18</f>
        <v>596</v>
      </c>
      <c r="AB17" s="13"/>
      <c r="AC17" s="110"/>
      <c r="AD17" s="12"/>
      <c r="AE17" s="12"/>
      <c r="AF17" s="13"/>
      <c r="AG17" s="42">
        <f t="shared" si="1"/>
        <v>0</v>
      </c>
      <c r="AH17" s="42">
        <f t="shared" si="2"/>
        <v>0</v>
      </c>
      <c r="AI17" s="42">
        <f t="shared" si="3"/>
        <v>0</v>
      </c>
      <c r="AJ17" s="43">
        <f t="shared" si="4"/>
        <v>0</v>
      </c>
      <c r="AK17" s="43">
        <f t="shared" si="5"/>
        <v>0</v>
      </c>
      <c r="AL17" s="43">
        <f t="shared" si="6"/>
        <v>0</v>
      </c>
      <c r="AM17" s="43">
        <f t="shared" si="7"/>
        <v>0</v>
      </c>
      <c r="AN17" s="44"/>
    </row>
    <row r="18" spans="1:40" s="14" customFormat="1" ht="69.75" customHeight="1">
      <c r="A18" s="102"/>
      <c r="B18" s="174">
        <v>3</v>
      </c>
      <c r="C18" s="25" t="s">
        <v>47</v>
      </c>
      <c r="D18" s="34" t="s">
        <v>86</v>
      </c>
      <c r="E18" s="20" t="s">
        <v>78</v>
      </c>
      <c r="F18" s="19" t="s">
        <v>9</v>
      </c>
      <c r="G18" s="159" t="s">
        <v>84</v>
      </c>
      <c r="H18" s="114">
        <f>Q18+U18+Y18</f>
        <v>5226</v>
      </c>
      <c r="I18" s="21">
        <f>R18+V18+Z18</f>
        <v>3919</v>
      </c>
      <c r="J18" s="21">
        <f>'[1]FINANSOWANIE'!I56</f>
        <v>75</v>
      </c>
      <c r="K18" s="21">
        <f>S18+W18+AA18</f>
        <v>1307</v>
      </c>
      <c r="L18" s="23"/>
      <c r="M18" s="114"/>
      <c r="N18" s="21"/>
      <c r="O18" s="21"/>
      <c r="P18" s="23"/>
      <c r="Q18" s="114">
        <v>206</v>
      </c>
      <c r="R18" s="21">
        <v>154</v>
      </c>
      <c r="S18" s="21">
        <f>Q18-R18</f>
        <v>52</v>
      </c>
      <c r="T18" s="23"/>
      <c r="U18" s="114">
        <f>V18+W18</f>
        <v>2637</v>
      </c>
      <c r="V18" s="21">
        <v>1978</v>
      </c>
      <c r="W18" s="21">
        <v>659</v>
      </c>
      <c r="X18" s="23"/>
      <c r="Y18" s="114">
        <f>Z18+AA18</f>
        <v>2383</v>
      </c>
      <c r="Z18" s="21">
        <v>1787</v>
      </c>
      <c r="AA18" s="21">
        <v>596</v>
      </c>
      <c r="AB18" s="23"/>
      <c r="AC18" s="114"/>
      <c r="AD18" s="21"/>
      <c r="AE18" s="22"/>
      <c r="AF18" s="23"/>
      <c r="AG18" s="42">
        <f t="shared" si="1"/>
        <v>0</v>
      </c>
      <c r="AH18" s="42">
        <f t="shared" si="2"/>
        <v>0</v>
      </c>
      <c r="AI18" s="42">
        <f t="shared" si="3"/>
        <v>0</v>
      </c>
      <c r="AJ18" s="43">
        <f t="shared" si="4"/>
        <v>0</v>
      </c>
      <c r="AK18" s="43">
        <f t="shared" si="5"/>
        <v>0</v>
      </c>
      <c r="AL18" s="43">
        <f t="shared" si="6"/>
        <v>0</v>
      </c>
      <c r="AM18" s="43">
        <f t="shared" si="7"/>
        <v>0</v>
      </c>
      <c r="AN18" s="44"/>
    </row>
    <row r="19" spans="1:40" s="14" customFormat="1" ht="42" customHeight="1">
      <c r="A19" s="102"/>
      <c r="B19" s="176"/>
      <c r="C19" s="184" t="s">
        <v>45</v>
      </c>
      <c r="D19" s="185"/>
      <c r="E19" s="194"/>
      <c r="F19" s="194"/>
      <c r="G19" s="195"/>
      <c r="H19" s="115">
        <f>H20+H23</f>
        <v>67923</v>
      </c>
      <c r="I19" s="4">
        <f>I20+I23</f>
        <v>50656.75</v>
      </c>
      <c r="J19" s="4">
        <f aca="true" t="shared" si="9" ref="J19:J25">I19/H19*100</f>
        <v>74.57967109815526</v>
      </c>
      <c r="K19" s="4">
        <f aca="true" t="shared" si="10" ref="K19:AB19">K20+K23</f>
        <v>12761.25</v>
      </c>
      <c r="L19" s="9">
        <f t="shared" si="10"/>
        <v>4505</v>
      </c>
      <c r="M19" s="115">
        <f t="shared" si="10"/>
        <v>3162</v>
      </c>
      <c r="N19" s="4">
        <f t="shared" si="10"/>
        <v>2372</v>
      </c>
      <c r="O19" s="4">
        <f t="shared" si="10"/>
        <v>779</v>
      </c>
      <c r="P19" s="9">
        <f t="shared" si="10"/>
        <v>11</v>
      </c>
      <c r="Q19" s="115">
        <f t="shared" si="10"/>
        <v>17817</v>
      </c>
      <c r="R19" s="4">
        <f t="shared" si="10"/>
        <v>13087.75</v>
      </c>
      <c r="S19" s="4">
        <f t="shared" si="10"/>
        <v>3665.25</v>
      </c>
      <c r="T19" s="9">
        <f t="shared" si="10"/>
        <v>1064</v>
      </c>
      <c r="U19" s="115">
        <f t="shared" si="10"/>
        <v>30724</v>
      </c>
      <c r="V19" s="4">
        <f t="shared" si="10"/>
        <v>23032</v>
      </c>
      <c r="W19" s="4">
        <f t="shared" si="10"/>
        <v>5415</v>
      </c>
      <c r="X19" s="9">
        <f t="shared" si="10"/>
        <v>2277</v>
      </c>
      <c r="Y19" s="115">
        <f t="shared" si="10"/>
        <v>16222</v>
      </c>
      <c r="Z19" s="4">
        <f t="shared" si="10"/>
        <v>12167</v>
      </c>
      <c r="AA19" s="4">
        <f t="shared" si="10"/>
        <v>2902</v>
      </c>
      <c r="AB19" s="9">
        <f t="shared" si="10"/>
        <v>1153</v>
      </c>
      <c r="AC19" s="115"/>
      <c r="AD19" s="4"/>
      <c r="AE19" s="4"/>
      <c r="AF19" s="9"/>
      <c r="AG19" s="42">
        <f t="shared" si="1"/>
        <v>0</v>
      </c>
      <c r="AH19" s="42">
        <f t="shared" si="2"/>
        <v>0</v>
      </c>
      <c r="AI19" s="42">
        <f t="shared" si="3"/>
        <v>0</v>
      </c>
      <c r="AJ19" s="43">
        <f t="shared" si="4"/>
        <v>0</v>
      </c>
      <c r="AK19" s="43">
        <f t="shared" si="5"/>
        <v>0</v>
      </c>
      <c r="AL19" s="43">
        <f t="shared" si="6"/>
        <v>0</v>
      </c>
      <c r="AM19" s="43">
        <f t="shared" si="7"/>
        <v>0</v>
      </c>
      <c r="AN19" s="44"/>
    </row>
    <row r="20" spans="1:40" s="14" customFormat="1" ht="42" customHeight="1">
      <c r="A20" s="102"/>
      <c r="B20" s="176"/>
      <c r="C20" s="204" t="s">
        <v>55</v>
      </c>
      <c r="D20" s="205"/>
      <c r="E20" s="194"/>
      <c r="F20" s="194"/>
      <c r="G20" s="195"/>
      <c r="H20" s="115">
        <f>H21+H22</f>
        <v>38059</v>
      </c>
      <c r="I20" s="4">
        <f>I21+I22</f>
        <v>28326</v>
      </c>
      <c r="J20" s="4">
        <f t="shared" si="9"/>
        <v>74.42654825402664</v>
      </c>
      <c r="K20" s="4">
        <f aca="true" t="shared" si="11" ref="K20:AB20">K21+K22</f>
        <v>5228</v>
      </c>
      <c r="L20" s="9">
        <f t="shared" si="11"/>
        <v>4505</v>
      </c>
      <c r="M20" s="115">
        <f t="shared" si="11"/>
        <v>45</v>
      </c>
      <c r="N20" s="4">
        <f t="shared" si="11"/>
        <v>34</v>
      </c>
      <c r="O20" s="4">
        <f t="shared" si="11"/>
        <v>0</v>
      </c>
      <c r="P20" s="9">
        <f t="shared" si="11"/>
        <v>11</v>
      </c>
      <c r="Q20" s="115">
        <f t="shared" si="11"/>
        <v>3955</v>
      </c>
      <c r="R20" s="4">
        <f t="shared" si="11"/>
        <v>2748</v>
      </c>
      <c r="S20" s="4">
        <f t="shared" si="11"/>
        <v>143</v>
      </c>
      <c r="T20" s="9">
        <f t="shared" si="11"/>
        <v>1064</v>
      </c>
      <c r="U20" s="115">
        <f t="shared" si="11"/>
        <v>23318</v>
      </c>
      <c r="V20" s="4">
        <f t="shared" si="11"/>
        <v>17488</v>
      </c>
      <c r="W20" s="4">
        <f t="shared" si="11"/>
        <v>3553</v>
      </c>
      <c r="X20" s="9">
        <f t="shared" si="11"/>
        <v>2277</v>
      </c>
      <c r="Y20" s="115">
        <f t="shared" si="11"/>
        <v>10742</v>
      </c>
      <c r="Z20" s="4">
        <f t="shared" si="11"/>
        <v>8057</v>
      </c>
      <c r="AA20" s="4">
        <f t="shared" si="11"/>
        <v>1532</v>
      </c>
      <c r="AB20" s="9">
        <f t="shared" si="11"/>
        <v>1153</v>
      </c>
      <c r="AC20" s="115"/>
      <c r="AD20" s="4"/>
      <c r="AE20" s="4"/>
      <c r="AF20" s="9"/>
      <c r="AG20" s="42">
        <f t="shared" si="1"/>
        <v>0</v>
      </c>
      <c r="AH20" s="42">
        <f t="shared" si="2"/>
        <v>0</v>
      </c>
      <c r="AI20" s="42">
        <f t="shared" si="3"/>
        <v>0</v>
      </c>
      <c r="AJ20" s="43">
        <f t="shared" si="4"/>
        <v>0</v>
      </c>
      <c r="AK20" s="43">
        <f t="shared" si="5"/>
        <v>0</v>
      </c>
      <c r="AL20" s="43">
        <f t="shared" si="6"/>
        <v>0</v>
      </c>
      <c r="AM20" s="43">
        <f t="shared" si="7"/>
        <v>0</v>
      </c>
      <c r="AN20" s="44"/>
    </row>
    <row r="21" spans="1:40" s="14" customFormat="1" ht="63.75" customHeight="1" thickBot="1">
      <c r="A21" s="102"/>
      <c r="B21" s="174">
        <v>4</v>
      </c>
      <c r="C21" s="40" t="s">
        <v>59</v>
      </c>
      <c r="D21" s="49" t="s">
        <v>89</v>
      </c>
      <c r="E21" s="41" t="s">
        <v>60</v>
      </c>
      <c r="F21" s="49" t="s">
        <v>61</v>
      </c>
      <c r="G21" s="160" t="s">
        <v>83</v>
      </c>
      <c r="H21" s="116">
        <f>I21+K21+L21</f>
        <v>22189</v>
      </c>
      <c r="I21" s="51">
        <v>16642</v>
      </c>
      <c r="J21" s="51">
        <f t="shared" si="9"/>
        <v>75.00112668439317</v>
      </c>
      <c r="K21" s="51">
        <v>2702</v>
      </c>
      <c r="L21" s="38">
        <v>2845</v>
      </c>
      <c r="M21" s="116">
        <v>45</v>
      </c>
      <c r="N21" s="51">
        <v>34</v>
      </c>
      <c r="O21" s="51">
        <v>0</v>
      </c>
      <c r="P21" s="38">
        <v>11</v>
      </c>
      <c r="Q21" s="116">
        <v>960</v>
      </c>
      <c r="R21" s="51">
        <v>720</v>
      </c>
      <c r="S21" s="51">
        <v>2</v>
      </c>
      <c r="T21" s="38">
        <v>238</v>
      </c>
      <c r="U21" s="116">
        <v>10442</v>
      </c>
      <c r="V21" s="51">
        <v>7831</v>
      </c>
      <c r="W21" s="51">
        <v>1168</v>
      </c>
      <c r="X21" s="38">
        <v>1443</v>
      </c>
      <c r="Y21" s="116">
        <v>10742</v>
      </c>
      <c r="Z21" s="51">
        <v>8057</v>
      </c>
      <c r="AA21" s="51">
        <v>1532</v>
      </c>
      <c r="AB21" s="38">
        <v>1153</v>
      </c>
      <c r="AC21" s="116"/>
      <c r="AD21" s="51"/>
      <c r="AE21" s="52"/>
      <c r="AF21" s="38"/>
      <c r="AG21" s="42">
        <f t="shared" si="1"/>
        <v>0</v>
      </c>
      <c r="AH21" s="42">
        <f t="shared" si="2"/>
        <v>0</v>
      </c>
      <c r="AI21" s="42">
        <f t="shared" si="3"/>
        <v>0</v>
      </c>
      <c r="AJ21" s="43">
        <f t="shared" si="4"/>
        <v>0</v>
      </c>
      <c r="AK21" s="43">
        <f t="shared" si="5"/>
        <v>0</v>
      </c>
      <c r="AL21" s="43">
        <f t="shared" si="6"/>
        <v>0</v>
      </c>
      <c r="AM21" s="43">
        <f t="shared" si="7"/>
        <v>0</v>
      </c>
      <c r="AN21" s="44"/>
    </row>
    <row r="22" spans="1:40" ht="123.75" customHeight="1" thickBot="1">
      <c r="A22" s="101"/>
      <c r="B22" s="177">
        <v>5</v>
      </c>
      <c r="C22" s="58" t="s">
        <v>59</v>
      </c>
      <c r="D22" s="59" t="s">
        <v>90</v>
      </c>
      <c r="E22" s="60" t="s">
        <v>63</v>
      </c>
      <c r="F22" s="59" t="s">
        <v>2</v>
      </c>
      <c r="G22" s="161" t="s">
        <v>14</v>
      </c>
      <c r="H22" s="117">
        <v>15870</v>
      </c>
      <c r="I22" s="61">
        <v>11684</v>
      </c>
      <c r="J22" s="61">
        <f t="shared" si="9"/>
        <v>73.62318840579711</v>
      </c>
      <c r="K22" s="61">
        <v>2526</v>
      </c>
      <c r="L22" s="63">
        <v>1660</v>
      </c>
      <c r="M22" s="117"/>
      <c r="N22" s="61"/>
      <c r="O22" s="61"/>
      <c r="P22" s="63"/>
      <c r="Q22" s="117">
        <v>2995</v>
      </c>
      <c r="R22" s="61">
        <v>2028</v>
      </c>
      <c r="S22" s="61">
        <v>141</v>
      </c>
      <c r="T22" s="63">
        <v>826</v>
      </c>
      <c r="U22" s="117">
        <v>12876</v>
      </c>
      <c r="V22" s="61">
        <v>9657</v>
      </c>
      <c r="W22" s="62">
        <v>2385</v>
      </c>
      <c r="X22" s="63">
        <v>834</v>
      </c>
      <c r="Y22" s="117"/>
      <c r="Z22" s="61"/>
      <c r="AA22" s="61"/>
      <c r="AB22" s="63"/>
      <c r="AC22" s="117"/>
      <c r="AD22" s="61"/>
      <c r="AE22" s="62"/>
      <c r="AF22" s="63"/>
      <c r="AG22" s="42">
        <f aca="true" t="shared" si="12" ref="AG22:AG29">H22-I22-K22-L22</f>
        <v>0</v>
      </c>
      <c r="AH22" s="42">
        <f aca="true" t="shared" si="13" ref="AH22:AH29">M22-N22-O22-P22</f>
        <v>0</v>
      </c>
      <c r="AI22" s="42">
        <f aca="true" t="shared" si="14" ref="AI22:AI29">Q22-R22-S22-T22</f>
        <v>0</v>
      </c>
      <c r="AJ22" s="43">
        <f aca="true" t="shared" si="15" ref="AJ22:AJ29">U22-V22-W22-X22</f>
        <v>0</v>
      </c>
      <c r="AK22" s="43">
        <f aca="true" t="shared" si="16" ref="AK22:AK29">Y22-Z22-AA22-AB22</f>
        <v>0</v>
      </c>
      <c r="AL22" s="43">
        <f aca="true" t="shared" si="17" ref="AL22:AL29">AC22-AD22-AE22-AF22</f>
        <v>0</v>
      </c>
      <c r="AM22" s="43">
        <f aca="true" t="shared" si="18" ref="AM22:AM29">K22-O22-S22-W22-AA22-AE22</f>
        <v>0</v>
      </c>
      <c r="AN22" s="43"/>
    </row>
    <row r="23" spans="1:40" ht="42" customHeight="1">
      <c r="A23" s="101"/>
      <c r="B23" s="178"/>
      <c r="C23" s="204" t="s">
        <v>46</v>
      </c>
      <c r="D23" s="205"/>
      <c r="E23" s="194"/>
      <c r="F23" s="194"/>
      <c r="G23" s="195"/>
      <c r="H23" s="115">
        <f>SUM(H24:H29,H30:H32)</f>
        <v>29864</v>
      </c>
      <c r="I23" s="4">
        <f>SUM(I24:I29,I30:I32)</f>
        <v>22330.75</v>
      </c>
      <c r="J23" s="4">
        <f t="shared" si="9"/>
        <v>74.77481248325743</v>
      </c>
      <c r="K23" s="4">
        <f>SUM(K24:K29,K30:K32)</f>
        <v>7533.25</v>
      </c>
      <c r="L23" s="9"/>
      <c r="M23" s="115">
        <f>SUM(M24:M29,M30:M32)</f>
        <v>3117</v>
      </c>
      <c r="N23" s="4">
        <f>SUM(N24:N29,N30:N32)</f>
        <v>2338</v>
      </c>
      <c r="O23" s="4">
        <f>SUM(O24:O29,O30:O32)</f>
        <v>779</v>
      </c>
      <c r="P23" s="9"/>
      <c r="Q23" s="115">
        <f>SUM(Q24:Q29,Q30:Q32)</f>
        <v>13862</v>
      </c>
      <c r="R23" s="4">
        <f>SUM(R24:R29,R30:R32)</f>
        <v>10339.75</v>
      </c>
      <c r="S23" s="4">
        <f>SUM(S24:S29,S30:S32)</f>
        <v>3522.25</v>
      </c>
      <c r="T23" s="9"/>
      <c r="U23" s="115">
        <f>SUM(U24:U29,U30:U32)</f>
        <v>7406</v>
      </c>
      <c r="V23" s="4">
        <f>SUM(V24:V29,V30:V32)</f>
        <v>5544</v>
      </c>
      <c r="W23" s="4">
        <f>SUM(W24:W29,W30:W32)</f>
        <v>1862</v>
      </c>
      <c r="X23" s="9"/>
      <c r="Y23" s="123">
        <v>5480</v>
      </c>
      <c r="Z23" s="98">
        <v>4110</v>
      </c>
      <c r="AA23" s="98">
        <v>1370</v>
      </c>
      <c r="AB23" s="9"/>
      <c r="AC23" s="115"/>
      <c r="AD23" s="4"/>
      <c r="AE23" s="4"/>
      <c r="AF23" s="9"/>
      <c r="AG23" s="42">
        <f t="shared" si="12"/>
        <v>0</v>
      </c>
      <c r="AH23" s="42">
        <f t="shared" si="13"/>
        <v>0</v>
      </c>
      <c r="AI23" s="42">
        <f t="shared" si="14"/>
        <v>0</v>
      </c>
      <c r="AJ23" s="43">
        <f t="shared" si="15"/>
        <v>0</v>
      </c>
      <c r="AK23" s="43">
        <f t="shared" si="16"/>
        <v>0</v>
      </c>
      <c r="AL23" s="43">
        <f t="shared" si="17"/>
        <v>0</v>
      </c>
      <c r="AM23" s="43">
        <f t="shared" si="18"/>
        <v>0</v>
      </c>
      <c r="AN23" s="43"/>
    </row>
    <row r="24" spans="1:40" ht="68.25" customHeight="1">
      <c r="A24" s="101"/>
      <c r="B24" s="179">
        <v>6</v>
      </c>
      <c r="C24" s="25" t="s">
        <v>48</v>
      </c>
      <c r="D24" s="19" t="str">
        <f>'[1]FINANSOWANIE'!E64</f>
        <v>Termomodernizacja oraz wymiana stolarki okiennej i drzwiowej w trzech obiektach budowlanych szpitala</v>
      </c>
      <c r="E24" s="20" t="str">
        <f>'[1]FINANSOWANIE'!B64</f>
        <v>Wojewódzki Szpital Zespolony im. L. Rydygiera w Toruniu</v>
      </c>
      <c r="F24" s="19" t="s">
        <v>15</v>
      </c>
      <c r="G24" s="159" t="s">
        <v>13</v>
      </c>
      <c r="H24" s="114">
        <v>6220</v>
      </c>
      <c r="I24" s="21">
        <f>H24*0.75</f>
        <v>4665</v>
      </c>
      <c r="J24" s="21">
        <f t="shared" si="9"/>
        <v>75</v>
      </c>
      <c r="K24" s="21">
        <f>H24-I24</f>
        <v>1555</v>
      </c>
      <c r="L24" s="23"/>
      <c r="M24" s="114">
        <v>2736</v>
      </c>
      <c r="N24" s="21">
        <v>2052</v>
      </c>
      <c r="O24" s="21">
        <v>684</v>
      </c>
      <c r="P24" s="23"/>
      <c r="Q24" s="114">
        <v>3484</v>
      </c>
      <c r="R24" s="21">
        <v>2613</v>
      </c>
      <c r="S24" s="21">
        <v>871</v>
      </c>
      <c r="T24" s="23"/>
      <c r="U24" s="114"/>
      <c r="V24" s="21"/>
      <c r="W24" s="21"/>
      <c r="X24" s="23"/>
      <c r="Y24" s="154"/>
      <c r="Z24" s="95"/>
      <c r="AA24" s="95"/>
      <c r="AB24" s="23"/>
      <c r="AC24" s="114"/>
      <c r="AD24" s="21"/>
      <c r="AE24" s="22"/>
      <c r="AF24" s="23"/>
      <c r="AG24" s="42">
        <f t="shared" si="12"/>
        <v>0</v>
      </c>
      <c r="AH24" s="42">
        <f t="shared" si="13"/>
        <v>0</v>
      </c>
      <c r="AI24" s="42">
        <f t="shared" si="14"/>
        <v>0</v>
      </c>
      <c r="AJ24" s="43">
        <f t="shared" si="15"/>
        <v>0</v>
      </c>
      <c r="AK24" s="43">
        <f t="shared" si="16"/>
        <v>0</v>
      </c>
      <c r="AL24" s="43">
        <f t="shared" si="17"/>
        <v>0</v>
      </c>
      <c r="AM24" s="43">
        <f t="shared" si="18"/>
        <v>0</v>
      </c>
      <c r="AN24" s="43"/>
    </row>
    <row r="25" spans="1:40" ht="93.75" customHeight="1" thickBot="1">
      <c r="A25" s="101"/>
      <c r="B25" s="177">
        <v>7</v>
      </c>
      <c r="C25" s="48" t="s">
        <v>48</v>
      </c>
      <c r="D25" s="49" t="str">
        <f>'[1]FINANSOWANIE'!E65</f>
        <v>Rozwój Wysokospecjalistycznych procedur diagnostycznych w ramach wojewódzkiego ośrodka leczenia niewydolności sreca poprzez zalup angiografu oraz remont i adaptację pomieszczeń.</v>
      </c>
      <c r="E25" s="41" t="str">
        <f>'[1]FINANSOWANIE'!B65</f>
        <v>Wojewódzki Szpital im. Biziela w Bydgoszczy</v>
      </c>
      <c r="F25" s="49" t="s">
        <v>72</v>
      </c>
      <c r="G25" s="160">
        <v>2005</v>
      </c>
      <c r="H25" s="116">
        <v>5548</v>
      </c>
      <c r="I25" s="51">
        <v>4161</v>
      </c>
      <c r="J25" s="51">
        <f t="shared" si="9"/>
        <v>75</v>
      </c>
      <c r="K25" s="51">
        <v>1387</v>
      </c>
      <c r="L25" s="38"/>
      <c r="M25" s="116"/>
      <c r="N25" s="51"/>
      <c r="O25" s="51"/>
      <c r="P25" s="38"/>
      <c r="Q25" s="116">
        <v>5548</v>
      </c>
      <c r="R25" s="51">
        <v>4161</v>
      </c>
      <c r="S25" s="51">
        <v>1387</v>
      </c>
      <c r="T25" s="38"/>
      <c r="U25" s="116"/>
      <c r="V25" s="51"/>
      <c r="W25" s="51"/>
      <c r="X25" s="38"/>
      <c r="Y25" s="116"/>
      <c r="Z25" s="51"/>
      <c r="AA25" s="51"/>
      <c r="AB25" s="38"/>
      <c r="AC25" s="116"/>
      <c r="AD25" s="51"/>
      <c r="AE25" s="52"/>
      <c r="AF25" s="38"/>
      <c r="AG25" s="42">
        <f t="shared" si="12"/>
        <v>0</v>
      </c>
      <c r="AH25" s="42">
        <f t="shared" si="13"/>
        <v>0</v>
      </c>
      <c r="AI25" s="42">
        <f t="shared" si="14"/>
        <v>0</v>
      </c>
      <c r="AJ25" s="43">
        <f t="shared" si="15"/>
        <v>0</v>
      </c>
      <c r="AK25" s="43">
        <f t="shared" si="16"/>
        <v>0</v>
      </c>
      <c r="AL25" s="43">
        <f t="shared" si="17"/>
        <v>0</v>
      </c>
      <c r="AM25" s="43">
        <f t="shared" si="18"/>
        <v>0</v>
      </c>
      <c r="AN25" s="43"/>
    </row>
    <row r="26" spans="1:40" ht="116.25" customHeight="1">
      <c r="A26" s="101"/>
      <c r="B26" s="177">
        <v>8</v>
      </c>
      <c r="C26" s="35" t="s">
        <v>48</v>
      </c>
      <c r="D26" s="33" t="s">
        <v>74</v>
      </c>
      <c r="E26" s="54" t="s">
        <v>75</v>
      </c>
      <c r="F26" s="33" t="s">
        <v>76</v>
      </c>
      <c r="G26" s="162">
        <v>2006</v>
      </c>
      <c r="H26" s="118">
        <v>1955</v>
      </c>
      <c r="I26" s="36">
        <v>1466</v>
      </c>
      <c r="J26" s="36">
        <f>'[1]FINANSOWANIE'!I69</f>
        <v>75</v>
      </c>
      <c r="K26" s="36">
        <v>489</v>
      </c>
      <c r="L26" s="37"/>
      <c r="M26" s="118"/>
      <c r="N26" s="36"/>
      <c r="O26" s="36"/>
      <c r="P26" s="37"/>
      <c r="Q26" s="118"/>
      <c r="R26" s="36"/>
      <c r="S26" s="36"/>
      <c r="T26" s="37"/>
      <c r="U26" s="118">
        <v>1955</v>
      </c>
      <c r="V26" s="36">
        <v>1466</v>
      </c>
      <c r="W26" s="36">
        <v>489</v>
      </c>
      <c r="X26" s="37"/>
      <c r="Y26" s="118"/>
      <c r="Z26" s="36"/>
      <c r="AA26" s="36"/>
      <c r="AB26" s="37"/>
      <c r="AC26" s="118"/>
      <c r="AD26" s="36"/>
      <c r="AE26" s="36"/>
      <c r="AF26" s="37"/>
      <c r="AG26" s="42">
        <f t="shared" si="12"/>
        <v>0</v>
      </c>
      <c r="AH26" s="42">
        <f t="shared" si="13"/>
        <v>0</v>
      </c>
      <c r="AI26" s="42">
        <f t="shared" si="14"/>
        <v>0</v>
      </c>
      <c r="AJ26" s="43">
        <f t="shared" si="15"/>
        <v>0</v>
      </c>
      <c r="AK26" s="43">
        <f t="shared" si="16"/>
        <v>0</v>
      </c>
      <c r="AL26" s="43">
        <f t="shared" si="17"/>
        <v>0</v>
      </c>
      <c r="AM26" s="43">
        <f t="shared" si="18"/>
        <v>0</v>
      </c>
      <c r="AN26" s="43"/>
    </row>
    <row r="27" spans="1:40" ht="93.75" customHeight="1">
      <c r="A27" s="101"/>
      <c r="B27" s="177">
        <v>9</v>
      </c>
      <c r="C27" s="25" t="s">
        <v>48</v>
      </c>
      <c r="D27" s="19" t="s">
        <v>35</v>
      </c>
      <c r="E27" s="19" t="s">
        <v>25</v>
      </c>
      <c r="F27" s="19" t="s">
        <v>24</v>
      </c>
      <c r="G27" s="159">
        <v>2005</v>
      </c>
      <c r="H27" s="114">
        <v>481</v>
      </c>
      <c r="I27" s="21">
        <v>361</v>
      </c>
      <c r="J27" s="21">
        <f>I27/H27*100</f>
        <v>75.05197505197505</v>
      </c>
      <c r="K27" s="21">
        <v>120</v>
      </c>
      <c r="L27" s="23"/>
      <c r="M27" s="114"/>
      <c r="N27" s="21"/>
      <c r="O27" s="21"/>
      <c r="P27" s="23"/>
      <c r="Q27" s="114">
        <v>481</v>
      </c>
      <c r="R27" s="21">
        <v>361</v>
      </c>
      <c r="S27" s="21">
        <v>120</v>
      </c>
      <c r="T27" s="23"/>
      <c r="U27" s="114"/>
      <c r="V27" s="21"/>
      <c r="W27" s="21"/>
      <c r="X27" s="23"/>
      <c r="Y27" s="114"/>
      <c r="Z27" s="21"/>
      <c r="AA27" s="21"/>
      <c r="AB27" s="23"/>
      <c r="AC27" s="114"/>
      <c r="AD27" s="21"/>
      <c r="AE27" s="21"/>
      <c r="AF27" s="23"/>
      <c r="AG27" s="42">
        <f t="shared" si="12"/>
        <v>0</v>
      </c>
      <c r="AH27" s="42">
        <f t="shared" si="13"/>
        <v>0</v>
      </c>
      <c r="AI27" s="42">
        <f t="shared" si="14"/>
        <v>0</v>
      </c>
      <c r="AJ27" s="43">
        <f t="shared" si="15"/>
        <v>0</v>
      </c>
      <c r="AK27" s="43">
        <f t="shared" si="16"/>
        <v>0</v>
      </c>
      <c r="AL27" s="43">
        <f t="shared" si="17"/>
        <v>0</v>
      </c>
      <c r="AM27" s="43">
        <f t="shared" si="18"/>
        <v>0</v>
      </c>
      <c r="AN27" s="43"/>
    </row>
    <row r="28" spans="1:40" ht="93.75" customHeight="1">
      <c r="A28" s="101"/>
      <c r="B28" s="177">
        <v>10</v>
      </c>
      <c r="C28" s="25" t="s">
        <v>48</v>
      </c>
      <c r="D28" s="19" t="s">
        <v>87</v>
      </c>
      <c r="E28" s="26" t="s">
        <v>26</v>
      </c>
      <c r="F28" s="19" t="s">
        <v>27</v>
      </c>
      <c r="G28" s="159">
        <v>2005</v>
      </c>
      <c r="H28" s="114">
        <v>362</v>
      </c>
      <c r="I28" s="21">
        <v>272</v>
      </c>
      <c r="J28" s="21">
        <f>I28/H28*100</f>
        <v>75.13812154696133</v>
      </c>
      <c r="K28" s="21">
        <v>90</v>
      </c>
      <c r="L28" s="23"/>
      <c r="M28" s="114"/>
      <c r="N28" s="21"/>
      <c r="O28" s="21"/>
      <c r="P28" s="23"/>
      <c r="Q28" s="114">
        <v>362</v>
      </c>
      <c r="R28" s="21">
        <v>272</v>
      </c>
      <c r="S28" s="21">
        <v>90</v>
      </c>
      <c r="T28" s="23"/>
      <c r="U28" s="114"/>
      <c r="V28" s="21"/>
      <c r="W28" s="21"/>
      <c r="X28" s="23"/>
      <c r="Y28" s="114"/>
      <c r="Z28" s="21"/>
      <c r="AA28" s="21"/>
      <c r="AB28" s="23"/>
      <c r="AC28" s="114"/>
      <c r="AD28" s="21"/>
      <c r="AE28" s="21"/>
      <c r="AF28" s="23"/>
      <c r="AG28" s="42">
        <f t="shared" si="12"/>
        <v>0</v>
      </c>
      <c r="AH28" s="42">
        <f t="shared" si="13"/>
        <v>0</v>
      </c>
      <c r="AI28" s="42">
        <f t="shared" si="14"/>
        <v>0</v>
      </c>
      <c r="AJ28" s="43">
        <f t="shared" si="15"/>
        <v>0</v>
      </c>
      <c r="AK28" s="43">
        <f t="shared" si="16"/>
        <v>0</v>
      </c>
      <c r="AL28" s="43">
        <f t="shared" si="17"/>
        <v>0</v>
      </c>
      <c r="AM28" s="43">
        <f t="shared" si="18"/>
        <v>0</v>
      </c>
      <c r="AN28" s="43"/>
    </row>
    <row r="29" spans="1:40" ht="93.75" customHeight="1" thickBot="1">
      <c r="A29" s="101"/>
      <c r="B29" s="177">
        <v>11</v>
      </c>
      <c r="C29" s="48" t="s">
        <v>48</v>
      </c>
      <c r="D29" s="49" t="s">
        <v>1</v>
      </c>
      <c r="E29" s="64" t="s">
        <v>16</v>
      </c>
      <c r="F29" s="49" t="s">
        <v>17</v>
      </c>
      <c r="G29" s="160">
        <v>2005</v>
      </c>
      <c r="H29" s="40">
        <v>1085</v>
      </c>
      <c r="I29" s="65">
        <f>H29*0.75</f>
        <v>813.75</v>
      </c>
      <c r="J29" s="65">
        <f>I29/H29*100</f>
        <v>75</v>
      </c>
      <c r="K29" s="51">
        <f>H29-I29</f>
        <v>271.25</v>
      </c>
      <c r="L29" s="38"/>
      <c r="M29" s="141"/>
      <c r="N29" s="66"/>
      <c r="O29" s="66"/>
      <c r="P29" s="142"/>
      <c r="Q29" s="116">
        <v>1085</v>
      </c>
      <c r="R29" s="51">
        <f>Q29*0.75</f>
        <v>813.75</v>
      </c>
      <c r="S29" s="51">
        <f>Q29-R29</f>
        <v>271.25</v>
      </c>
      <c r="T29" s="38"/>
      <c r="U29" s="116"/>
      <c r="V29" s="51"/>
      <c r="W29" s="51"/>
      <c r="X29" s="38"/>
      <c r="Y29" s="116"/>
      <c r="Z29" s="51"/>
      <c r="AA29" s="51"/>
      <c r="AB29" s="38"/>
      <c r="AC29" s="116"/>
      <c r="AD29" s="51"/>
      <c r="AE29" s="51"/>
      <c r="AF29" s="38"/>
      <c r="AG29" s="42">
        <f t="shared" si="12"/>
        <v>0</v>
      </c>
      <c r="AH29" s="42">
        <f t="shared" si="13"/>
        <v>0</v>
      </c>
      <c r="AI29" s="42">
        <f t="shared" si="14"/>
        <v>0</v>
      </c>
      <c r="AJ29" s="43">
        <f t="shared" si="15"/>
        <v>0</v>
      </c>
      <c r="AK29" s="43">
        <f t="shared" si="16"/>
        <v>0</v>
      </c>
      <c r="AL29" s="43">
        <f t="shared" si="17"/>
        <v>0</v>
      </c>
      <c r="AM29" s="43">
        <f t="shared" si="18"/>
        <v>0</v>
      </c>
      <c r="AN29" s="43"/>
    </row>
    <row r="30" spans="1:40" ht="120" customHeight="1">
      <c r="A30" s="101"/>
      <c r="B30" s="177">
        <v>12</v>
      </c>
      <c r="C30" s="35" t="s">
        <v>48</v>
      </c>
      <c r="D30" s="33" t="s">
        <v>18</v>
      </c>
      <c r="E30" s="54" t="s">
        <v>0</v>
      </c>
      <c r="F30" s="33" t="s">
        <v>19</v>
      </c>
      <c r="G30" s="162" t="s">
        <v>12</v>
      </c>
      <c r="H30" s="118">
        <v>2244</v>
      </c>
      <c r="I30" s="36">
        <v>1615</v>
      </c>
      <c r="J30" s="36">
        <f>I30/H30*100</f>
        <v>71.96969696969697</v>
      </c>
      <c r="K30" s="36">
        <v>629</v>
      </c>
      <c r="L30" s="37"/>
      <c r="M30" s="143">
        <v>181</v>
      </c>
      <c r="N30" s="67">
        <v>136</v>
      </c>
      <c r="O30" s="67">
        <v>45</v>
      </c>
      <c r="P30" s="144"/>
      <c r="Q30" s="148">
        <v>1801</v>
      </c>
      <c r="R30" s="68">
        <v>1293</v>
      </c>
      <c r="S30" s="68">
        <v>508</v>
      </c>
      <c r="T30" s="149"/>
      <c r="U30" s="152">
        <v>263</v>
      </c>
      <c r="V30" s="69">
        <v>187</v>
      </c>
      <c r="W30" s="69">
        <v>76</v>
      </c>
      <c r="X30" s="153"/>
      <c r="Y30" s="155"/>
      <c r="Z30" s="69"/>
      <c r="AA30" s="69"/>
      <c r="AB30" s="149"/>
      <c r="AC30" s="118"/>
      <c r="AD30" s="36"/>
      <c r="AE30" s="36"/>
      <c r="AF30" s="37"/>
      <c r="AG30" s="42">
        <f>H30-I30-K30-L30</f>
        <v>0</v>
      </c>
      <c r="AH30" s="42">
        <f>M30-N30-O30-P30</f>
        <v>0</v>
      </c>
      <c r="AI30" s="42">
        <f>Q30-R30-S30-T30</f>
        <v>0</v>
      </c>
      <c r="AJ30" s="43">
        <f>U30-V30-W30-X30</f>
        <v>0</v>
      </c>
      <c r="AK30" s="43">
        <f>Y30-Z30-AA30-AB30</f>
        <v>0</v>
      </c>
      <c r="AL30" s="43">
        <f>AC30-AD30-AE30-AF30</f>
        <v>0</v>
      </c>
      <c r="AM30" s="43">
        <f>K30-O30-S30-W30-AA30-AE30</f>
        <v>0</v>
      </c>
      <c r="AN30" s="43"/>
    </row>
    <row r="31" spans="1:40" ht="95.25" customHeight="1">
      <c r="A31" s="101"/>
      <c r="B31" s="177">
        <v>13</v>
      </c>
      <c r="C31" s="25" t="s">
        <v>48</v>
      </c>
      <c r="D31" s="19" t="s">
        <v>22</v>
      </c>
      <c r="E31" s="20" t="s">
        <v>21</v>
      </c>
      <c r="F31" s="53" t="s">
        <v>23</v>
      </c>
      <c r="G31" s="159">
        <v>2004</v>
      </c>
      <c r="H31" s="114">
        <v>200</v>
      </c>
      <c r="I31" s="21">
        <f>H31*0.75</f>
        <v>150</v>
      </c>
      <c r="J31" s="21">
        <f>I31/H31*100</f>
        <v>75</v>
      </c>
      <c r="K31" s="21">
        <f>H31-I31</f>
        <v>50</v>
      </c>
      <c r="L31" s="23"/>
      <c r="M31" s="111">
        <v>200</v>
      </c>
      <c r="N31" s="29">
        <v>150</v>
      </c>
      <c r="O31" s="29">
        <v>50</v>
      </c>
      <c r="P31" s="112"/>
      <c r="Q31" s="114"/>
      <c r="R31" s="21"/>
      <c r="S31" s="21"/>
      <c r="T31" s="23"/>
      <c r="U31" s="114"/>
      <c r="V31" s="21"/>
      <c r="W31" s="21"/>
      <c r="X31" s="23"/>
      <c r="Y31" s="114"/>
      <c r="Z31" s="21"/>
      <c r="AA31" s="21"/>
      <c r="AB31" s="23"/>
      <c r="AC31" s="114"/>
      <c r="AD31" s="21"/>
      <c r="AE31" s="21"/>
      <c r="AF31" s="23"/>
      <c r="AG31" s="42">
        <f>H31-I31-K31-L31</f>
        <v>0</v>
      </c>
      <c r="AH31" s="42">
        <f>M31-N31-O31-P31</f>
        <v>0</v>
      </c>
      <c r="AI31" s="42">
        <f>Q31-R31-S31-T31</f>
        <v>0</v>
      </c>
      <c r="AJ31" s="43">
        <f>U31-V31-W31-X31</f>
        <v>0</v>
      </c>
      <c r="AK31" s="43">
        <f>Y31-Z31-AA31-AB31</f>
        <v>0</v>
      </c>
      <c r="AL31" s="43">
        <f>AC31-AD31-AE31-AF31</f>
        <v>0</v>
      </c>
      <c r="AM31" s="43">
        <f>K31-O31-S31-W31-AA31-AE31</f>
        <v>0</v>
      </c>
      <c r="AN31" s="43"/>
    </row>
    <row r="32" spans="1:40" ht="71.25" customHeight="1" thickBot="1">
      <c r="A32" s="101"/>
      <c r="B32" s="177">
        <v>14</v>
      </c>
      <c r="C32" s="48" t="s">
        <v>48</v>
      </c>
      <c r="D32" s="49" t="s">
        <v>70</v>
      </c>
      <c r="E32" s="49" t="s">
        <v>79</v>
      </c>
      <c r="F32" s="49" t="s">
        <v>71</v>
      </c>
      <c r="G32" s="163" t="s">
        <v>84</v>
      </c>
      <c r="H32" s="119">
        <v>11769</v>
      </c>
      <c r="I32" s="55">
        <v>8827</v>
      </c>
      <c r="J32" s="55">
        <v>75.00201013106054</v>
      </c>
      <c r="K32" s="55">
        <v>2942</v>
      </c>
      <c r="L32" s="120"/>
      <c r="M32" s="145"/>
      <c r="N32" s="56"/>
      <c r="O32" s="56"/>
      <c r="P32" s="146"/>
      <c r="Q32" s="150">
        <v>1101</v>
      </c>
      <c r="R32" s="55">
        <v>826</v>
      </c>
      <c r="S32" s="51">
        <v>275</v>
      </c>
      <c r="T32" s="38"/>
      <c r="U32" s="116">
        <v>5188</v>
      </c>
      <c r="V32" s="51">
        <v>3891</v>
      </c>
      <c r="W32" s="51">
        <v>1297</v>
      </c>
      <c r="X32" s="38"/>
      <c r="Y32" s="116">
        <v>5480</v>
      </c>
      <c r="Z32" s="51">
        <v>4110</v>
      </c>
      <c r="AA32" s="51">
        <v>1370</v>
      </c>
      <c r="AB32" s="38"/>
      <c r="AC32" s="116"/>
      <c r="AD32" s="51"/>
      <c r="AE32" s="51"/>
      <c r="AF32" s="38"/>
      <c r="AG32" s="42">
        <f>H32-I32-K32-L32</f>
        <v>0</v>
      </c>
      <c r="AH32" s="42">
        <f>M32-N32-O32-P32</f>
        <v>0</v>
      </c>
      <c r="AI32" s="42">
        <f>Q32-R32-S32-T32</f>
        <v>0</v>
      </c>
      <c r="AJ32" s="43">
        <f>U32-V32-W32-X32</f>
        <v>0</v>
      </c>
      <c r="AK32" s="43">
        <f>Y32-Z32-AA32-AB32</f>
        <v>0</v>
      </c>
      <c r="AL32" s="43">
        <f>AC32-AD32-AE32-AF32</f>
        <v>0</v>
      </c>
      <c r="AM32" s="43">
        <f>K32-O32-S32-W32-AA32-AE32</f>
        <v>0</v>
      </c>
      <c r="AN32" s="43"/>
    </row>
    <row r="33" spans="1:40" ht="42" customHeight="1">
      <c r="A33" s="101"/>
      <c r="B33" s="178"/>
      <c r="C33" s="200" t="s">
        <v>3</v>
      </c>
      <c r="D33" s="201"/>
      <c r="E33" s="198"/>
      <c r="F33" s="198"/>
      <c r="G33" s="199"/>
      <c r="H33" s="121">
        <f>H34+H35</f>
        <v>10367</v>
      </c>
      <c r="I33" s="46">
        <f>I34+I35</f>
        <v>5396</v>
      </c>
      <c r="J33" s="46">
        <f>I33/H33*100</f>
        <v>52.049773319185874</v>
      </c>
      <c r="K33" s="46">
        <f>K34+K35</f>
        <v>3971</v>
      </c>
      <c r="L33" s="47">
        <f>L34+L35</f>
        <v>1000</v>
      </c>
      <c r="M33" s="121"/>
      <c r="N33" s="46"/>
      <c r="O33" s="46"/>
      <c r="P33" s="47"/>
      <c r="Q33" s="121">
        <f aca="true" t="shared" si="19" ref="Q33:X33">Q34+Q35</f>
        <v>4636</v>
      </c>
      <c r="R33" s="46">
        <f t="shared" si="19"/>
        <v>2278</v>
      </c>
      <c r="S33" s="46">
        <f t="shared" si="19"/>
        <v>2050</v>
      </c>
      <c r="T33" s="47">
        <f t="shared" si="19"/>
        <v>308</v>
      </c>
      <c r="U33" s="121">
        <f t="shared" si="19"/>
        <v>5731</v>
      </c>
      <c r="V33" s="46">
        <f t="shared" si="19"/>
        <v>3118</v>
      </c>
      <c r="W33" s="46">
        <f t="shared" si="19"/>
        <v>1921</v>
      </c>
      <c r="X33" s="47">
        <f t="shared" si="19"/>
        <v>692</v>
      </c>
      <c r="Y33" s="121"/>
      <c r="Z33" s="46"/>
      <c r="AA33" s="46"/>
      <c r="AB33" s="47"/>
      <c r="AC33" s="121"/>
      <c r="AD33" s="46"/>
      <c r="AE33" s="46"/>
      <c r="AF33" s="47"/>
      <c r="AG33" s="42"/>
      <c r="AH33" s="42"/>
      <c r="AI33" s="42"/>
      <c r="AJ33" s="43"/>
      <c r="AK33" s="43"/>
      <c r="AL33" s="43"/>
      <c r="AM33" s="43"/>
      <c r="AN33" s="43"/>
    </row>
    <row r="34" spans="1:40" ht="229.5" customHeight="1">
      <c r="A34" s="101"/>
      <c r="B34" s="179">
        <v>15</v>
      </c>
      <c r="C34" s="25" t="s">
        <v>50</v>
      </c>
      <c r="D34" s="19" t="str">
        <f>'[1]FINANSOWANIE'!E15</f>
        <v>"Wielokulturowość - tolerancja - integracja" - modernizacja Muzeum Etnograficznego w Toruniu</v>
      </c>
      <c r="E34" s="20" t="str">
        <f>'[1]FINANSOWANIE'!B15</f>
        <v>Muzeum Etnograficzne im. Marii Znamierowskiej – Prufferowej w Toruniu</v>
      </c>
      <c r="F34" s="19" t="s">
        <v>40</v>
      </c>
      <c r="G34" s="159" t="s">
        <v>14</v>
      </c>
      <c r="H34" s="114">
        <v>4800</v>
      </c>
      <c r="I34" s="21">
        <v>2322</v>
      </c>
      <c r="J34" s="21">
        <v>48.375</v>
      </c>
      <c r="K34" s="21">
        <v>1478</v>
      </c>
      <c r="L34" s="23">
        <v>1000</v>
      </c>
      <c r="M34" s="114"/>
      <c r="N34" s="21"/>
      <c r="O34" s="21"/>
      <c r="P34" s="23"/>
      <c r="Q34" s="114">
        <v>2036</v>
      </c>
      <c r="R34" s="21">
        <v>985</v>
      </c>
      <c r="S34" s="21">
        <v>743</v>
      </c>
      <c r="T34" s="23">
        <v>308</v>
      </c>
      <c r="U34" s="114">
        <v>2764</v>
      </c>
      <c r="V34" s="21">
        <v>1337</v>
      </c>
      <c r="W34" s="21">
        <v>735</v>
      </c>
      <c r="X34" s="23">
        <v>692</v>
      </c>
      <c r="Y34" s="114"/>
      <c r="Z34" s="21"/>
      <c r="AA34" s="21"/>
      <c r="AB34" s="23"/>
      <c r="AC34" s="114"/>
      <c r="AD34" s="21"/>
      <c r="AE34" s="22"/>
      <c r="AF34" s="23"/>
      <c r="AG34" s="42">
        <f aca="true" t="shared" si="20" ref="AG34:AG58">H34-I34-K34-L34</f>
        <v>0</v>
      </c>
      <c r="AH34" s="42">
        <f aca="true" t="shared" si="21" ref="AH34:AH58">M34-N34-O34-P34</f>
        <v>0</v>
      </c>
      <c r="AI34" s="42">
        <f aca="true" t="shared" si="22" ref="AI34:AI58">Q34-R34-S34-T34</f>
        <v>0</v>
      </c>
      <c r="AJ34" s="43">
        <f aca="true" t="shared" si="23" ref="AJ34:AJ58">U34-V34-W34-X34</f>
        <v>0</v>
      </c>
      <c r="AK34" s="43">
        <f aca="true" t="shared" si="24" ref="AK34:AK58">Y34-Z34-AA34-AB34</f>
        <v>0</v>
      </c>
      <c r="AL34" s="43">
        <f aca="true" t="shared" si="25" ref="AL34:AL58">AC34-AD34-AE34-AF34</f>
        <v>0</v>
      </c>
      <c r="AM34" s="43">
        <f aca="true" t="shared" si="26" ref="AM34:AM58">K34-O34-S34-W34-AA34-AE34</f>
        <v>0</v>
      </c>
      <c r="AN34" s="43"/>
    </row>
    <row r="35" spans="1:40" ht="93" customHeight="1" thickBot="1">
      <c r="A35" s="101"/>
      <c r="B35" s="177">
        <v>16</v>
      </c>
      <c r="C35" s="48" t="s">
        <v>50</v>
      </c>
      <c r="D35" s="49" t="s">
        <v>91</v>
      </c>
      <c r="E35" s="41" t="str">
        <f>'[1]FINANSOWANIE'!B83</f>
        <v>Filharmonia Pomorska</v>
      </c>
      <c r="F35" s="49" t="s">
        <v>20</v>
      </c>
      <c r="G35" s="160" t="s">
        <v>14</v>
      </c>
      <c r="H35" s="116">
        <v>5567</v>
      </c>
      <c r="I35" s="51">
        <v>3074</v>
      </c>
      <c r="J35" s="51">
        <v>56.50472774698402</v>
      </c>
      <c r="K35" s="51">
        <v>2493</v>
      </c>
      <c r="L35" s="38"/>
      <c r="M35" s="116"/>
      <c r="N35" s="51"/>
      <c r="O35" s="51"/>
      <c r="P35" s="38"/>
      <c r="Q35" s="116">
        <v>2600</v>
      </c>
      <c r="R35" s="51">
        <v>1293</v>
      </c>
      <c r="S35" s="51">
        <v>1307</v>
      </c>
      <c r="T35" s="38"/>
      <c r="U35" s="116">
        <v>2967</v>
      </c>
      <c r="V35" s="51">
        <v>1781</v>
      </c>
      <c r="W35" s="51">
        <v>1186</v>
      </c>
      <c r="X35" s="38"/>
      <c r="Y35" s="116"/>
      <c r="Z35" s="51"/>
      <c r="AA35" s="51"/>
      <c r="AB35" s="38"/>
      <c r="AC35" s="116"/>
      <c r="AD35" s="51"/>
      <c r="AE35" s="52"/>
      <c r="AF35" s="38"/>
      <c r="AG35" s="42">
        <f t="shared" si="20"/>
        <v>0</v>
      </c>
      <c r="AH35" s="42">
        <f t="shared" si="21"/>
        <v>0</v>
      </c>
      <c r="AI35" s="42">
        <f t="shared" si="22"/>
        <v>0</v>
      </c>
      <c r="AJ35" s="43">
        <f t="shared" si="23"/>
        <v>0</v>
      </c>
      <c r="AK35" s="43">
        <f t="shared" si="24"/>
        <v>0</v>
      </c>
      <c r="AL35" s="43">
        <f t="shared" si="25"/>
        <v>0</v>
      </c>
      <c r="AM35" s="43">
        <f t="shared" si="26"/>
        <v>0</v>
      </c>
      <c r="AN35" s="43"/>
    </row>
    <row r="36" spans="1:40" ht="42" customHeight="1" thickBot="1">
      <c r="A36" s="101"/>
      <c r="B36" s="178"/>
      <c r="C36" s="184" t="s">
        <v>85</v>
      </c>
      <c r="D36" s="185"/>
      <c r="E36" s="194"/>
      <c r="F36" s="194"/>
      <c r="G36" s="195"/>
      <c r="H36" s="115">
        <f>H37+H38</f>
        <v>83880</v>
      </c>
      <c r="I36" s="4">
        <f>I37+I38</f>
        <v>51615</v>
      </c>
      <c r="J36" s="3">
        <f>I36/H36*100</f>
        <v>61.53433476394849</v>
      </c>
      <c r="K36" s="4">
        <f>K37+K38</f>
        <v>30639</v>
      </c>
      <c r="L36" s="122">
        <v>1626</v>
      </c>
      <c r="M36" s="115"/>
      <c r="N36" s="4"/>
      <c r="O36" s="4"/>
      <c r="P36" s="9"/>
      <c r="Q36" s="115">
        <f>Q37+Q38</f>
        <v>28396</v>
      </c>
      <c r="R36" s="4">
        <f>R37+R38</f>
        <v>17669</v>
      </c>
      <c r="S36" s="4">
        <f>S37+S38</f>
        <v>10727</v>
      </c>
      <c r="T36" s="9"/>
      <c r="U36" s="115">
        <f>U37+U38</f>
        <v>55483</v>
      </c>
      <c r="V36" s="4">
        <f>V37+V38</f>
        <v>33945</v>
      </c>
      <c r="W36" s="4">
        <f>W37+W38</f>
        <v>19912</v>
      </c>
      <c r="X36" s="122">
        <v>1626</v>
      </c>
      <c r="Y36" s="115"/>
      <c r="Z36" s="4"/>
      <c r="AA36" s="4"/>
      <c r="AB36" s="9"/>
      <c r="AC36" s="115"/>
      <c r="AD36" s="4"/>
      <c r="AE36" s="4"/>
      <c r="AF36" s="9"/>
      <c r="AG36" s="42">
        <f t="shared" si="20"/>
        <v>0</v>
      </c>
      <c r="AH36" s="42">
        <f t="shared" si="21"/>
        <v>0</v>
      </c>
      <c r="AI36" s="42">
        <f t="shared" si="22"/>
        <v>0</v>
      </c>
      <c r="AJ36" s="43">
        <f t="shared" si="23"/>
        <v>0</v>
      </c>
      <c r="AK36" s="43">
        <f t="shared" si="24"/>
        <v>0</v>
      </c>
      <c r="AL36" s="43">
        <f t="shared" si="25"/>
        <v>0</v>
      </c>
      <c r="AM36" s="43">
        <f t="shared" si="26"/>
        <v>0</v>
      </c>
      <c r="AN36" s="43"/>
    </row>
    <row r="37" spans="1:40" ht="91.5" customHeight="1">
      <c r="A37" s="101"/>
      <c r="B37" s="179">
        <v>17</v>
      </c>
      <c r="C37" s="25" t="s">
        <v>49</v>
      </c>
      <c r="D37" s="19" t="str">
        <f>'[1]FINANSOWANIE'!E7</f>
        <v>INFOBIBNET-Informacja, biblioteka, sieć</v>
      </c>
      <c r="E37" s="20" t="str">
        <f>'[1]FINANSOWANIE'!B7</f>
        <v>Wojewódzka Biblioteka Publiczna – Książnica Kopernikańska w Toruniu</v>
      </c>
      <c r="F37" s="19" t="s">
        <v>39</v>
      </c>
      <c r="G37" s="159" t="s">
        <v>14</v>
      </c>
      <c r="H37" s="114">
        <v>5513</v>
      </c>
      <c r="I37" s="21">
        <v>3925</v>
      </c>
      <c r="J37" s="21">
        <f>I37/H37*100</f>
        <v>71.19535643025576</v>
      </c>
      <c r="K37" s="21">
        <v>1588</v>
      </c>
      <c r="L37" s="23"/>
      <c r="M37" s="114"/>
      <c r="N37" s="21"/>
      <c r="O37" s="21"/>
      <c r="P37" s="23"/>
      <c r="Q37" s="132">
        <v>1631</v>
      </c>
      <c r="R37" s="21">
        <v>1170</v>
      </c>
      <c r="S37" s="21">
        <v>461</v>
      </c>
      <c r="T37" s="23"/>
      <c r="U37" s="114">
        <v>3881</v>
      </c>
      <c r="V37" s="21">
        <v>2754</v>
      </c>
      <c r="W37" s="21">
        <v>1127</v>
      </c>
      <c r="X37" s="23"/>
      <c r="Y37" s="114"/>
      <c r="Z37" s="21"/>
      <c r="AA37" s="21"/>
      <c r="AB37" s="23"/>
      <c r="AC37" s="114"/>
      <c r="AD37" s="21"/>
      <c r="AE37" s="22"/>
      <c r="AF37" s="23"/>
      <c r="AG37" s="42">
        <f t="shared" si="20"/>
        <v>0</v>
      </c>
      <c r="AH37" s="42">
        <f t="shared" si="21"/>
        <v>0</v>
      </c>
      <c r="AI37" s="42">
        <f t="shared" si="22"/>
        <v>0</v>
      </c>
      <c r="AJ37" s="43">
        <f t="shared" si="23"/>
        <v>0</v>
      </c>
      <c r="AK37" s="43">
        <f t="shared" si="24"/>
        <v>0</v>
      </c>
      <c r="AL37" s="43">
        <f t="shared" si="25"/>
        <v>0</v>
      </c>
      <c r="AM37" s="43">
        <f t="shared" si="26"/>
        <v>0</v>
      </c>
      <c r="AN37" s="43"/>
    </row>
    <row r="38" spans="1:40" ht="69.75" customHeight="1" thickBot="1">
      <c r="A38" s="101"/>
      <c r="B38" s="177">
        <v>18</v>
      </c>
      <c r="C38" s="48" t="s">
        <v>49</v>
      </c>
      <c r="D38" s="49" t="s">
        <v>88</v>
      </c>
      <c r="E38" s="41" t="str">
        <f>'[1]FINANSOWANIE'!B26</f>
        <v>Kujawsko – Pomorska Sieć Informacyjna Sp. z o.o.</v>
      </c>
      <c r="F38" s="50" t="s">
        <v>8</v>
      </c>
      <c r="G38" s="160" t="s">
        <v>14</v>
      </c>
      <c r="H38" s="116">
        <v>78367</v>
      </c>
      <c r="I38" s="51">
        <v>47690</v>
      </c>
      <c r="J38" s="51">
        <v>60.85469649214593</v>
      </c>
      <c r="K38" s="51">
        <v>29051</v>
      </c>
      <c r="L38" s="38">
        <v>1626</v>
      </c>
      <c r="M38" s="116"/>
      <c r="N38" s="51"/>
      <c r="O38" s="51"/>
      <c r="P38" s="147"/>
      <c r="Q38" s="116">
        <v>26765</v>
      </c>
      <c r="R38" s="51">
        <v>16499</v>
      </c>
      <c r="S38" s="51">
        <v>10266</v>
      </c>
      <c r="T38" s="147"/>
      <c r="U38" s="116">
        <v>51602</v>
      </c>
      <c r="V38" s="51">
        <v>31191</v>
      </c>
      <c r="W38" s="51">
        <v>18785</v>
      </c>
      <c r="X38" s="38">
        <v>1626</v>
      </c>
      <c r="Y38" s="116"/>
      <c r="Z38" s="51"/>
      <c r="AA38" s="51"/>
      <c r="AB38" s="38"/>
      <c r="AC38" s="116"/>
      <c r="AD38" s="51"/>
      <c r="AE38" s="52"/>
      <c r="AF38" s="38"/>
      <c r="AG38" s="42">
        <f t="shared" si="20"/>
        <v>0</v>
      </c>
      <c r="AH38" s="42">
        <f t="shared" si="21"/>
        <v>0</v>
      </c>
      <c r="AI38" s="42">
        <f t="shared" si="22"/>
        <v>0</v>
      </c>
      <c r="AJ38" s="43">
        <f t="shared" si="23"/>
        <v>0</v>
      </c>
      <c r="AK38" s="43">
        <f t="shared" si="24"/>
        <v>0</v>
      </c>
      <c r="AL38" s="43">
        <f t="shared" si="25"/>
        <v>0</v>
      </c>
      <c r="AM38" s="43">
        <f t="shared" si="26"/>
        <v>0</v>
      </c>
      <c r="AN38" s="43"/>
    </row>
    <row r="39" spans="1:40" ht="42" customHeight="1">
      <c r="A39" s="101"/>
      <c r="B39" s="178"/>
      <c r="C39" s="210" t="s">
        <v>102</v>
      </c>
      <c r="D39" s="211"/>
      <c r="E39" s="212"/>
      <c r="F39" s="212"/>
      <c r="G39" s="213"/>
      <c r="H39" s="123">
        <f>H40</f>
        <v>7093</v>
      </c>
      <c r="I39" s="98">
        <f aca="true" t="shared" si="27" ref="I39:AF40">I40</f>
        <v>5319</v>
      </c>
      <c r="J39" s="98">
        <f t="shared" si="27"/>
        <v>0</v>
      </c>
      <c r="K39" s="98">
        <f t="shared" si="27"/>
        <v>0</v>
      </c>
      <c r="L39" s="124">
        <f t="shared" si="27"/>
        <v>1774</v>
      </c>
      <c r="M39" s="123">
        <f t="shared" si="27"/>
        <v>0</v>
      </c>
      <c r="N39" s="98">
        <f t="shared" si="27"/>
        <v>0</v>
      </c>
      <c r="O39" s="98">
        <f t="shared" si="27"/>
        <v>0</v>
      </c>
      <c r="P39" s="124">
        <f t="shared" si="27"/>
        <v>0</v>
      </c>
      <c r="Q39" s="123">
        <f t="shared" si="27"/>
        <v>0</v>
      </c>
      <c r="R39" s="98">
        <f t="shared" si="27"/>
        <v>0</v>
      </c>
      <c r="S39" s="98">
        <f t="shared" si="27"/>
        <v>0</v>
      </c>
      <c r="T39" s="124">
        <f t="shared" si="27"/>
        <v>0</v>
      </c>
      <c r="U39" s="123">
        <f t="shared" si="27"/>
        <v>3378</v>
      </c>
      <c r="V39" s="98">
        <f t="shared" si="27"/>
        <v>2533</v>
      </c>
      <c r="W39" s="98">
        <f t="shared" si="27"/>
        <v>0</v>
      </c>
      <c r="X39" s="124">
        <f t="shared" si="27"/>
        <v>845</v>
      </c>
      <c r="Y39" s="123">
        <f t="shared" si="27"/>
        <v>3515</v>
      </c>
      <c r="Z39" s="98">
        <f t="shared" si="27"/>
        <v>2636</v>
      </c>
      <c r="AA39" s="98">
        <f t="shared" si="27"/>
        <v>0</v>
      </c>
      <c r="AB39" s="124">
        <f t="shared" si="27"/>
        <v>879</v>
      </c>
      <c r="AC39" s="123">
        <f t="shared" si="27"/>
        <v>200</v>
      </c>
      <c r="AD39" s="98">
        <f t="shared" si="27"/>
        <v>150</v>
      </c>
      <c r="AE39" s="98">
        <f t="shared" si="27"/>
        <v>0</v>
      </c>
      <c r="AF39" s="124">
        <f t="shared" si="27"/>
        <v>50</v>
      </c>
      <c r="AG39" s="42">
        <f t="shared" si="20"/>
        <v>0</v>
      </c>
      <c r="AH39" s="42">
        <f t="shared" si="21"/>
        <v>0</v>
      </c>
      <c r="AI39" s="42">
        <f t="shared" si="22"/>
        <v>0</v>
      </c>
      <c r="AJ39" s="43">
        <f t="shared" si="23"/>
        <v>0</v>
      </c>
      <c r="AK39" s="43">
        <f t="shared" si="24"/>
        <v>0</v>
      </c>
      <c r="AL39" s="43">
        <f t="shared" si="25"/>
        <v>0</v>
      </c>
      <c r="AM39" s="43">
        <f t="shared" si="26"/>
        <v>0</v>
      </c>
      <c r="AN39" s="43"/>
    </row>
    <row r="40" spans="1:40" ht="42" customHeight="1">
      <c r="A40" s="101"/>
      <c r="B40" s="178"/>
      <c r="C40" s="184" t="s">
        <v>103</v>
      </c>
      <c r="D40" s="185"/>
      <c r="E40" s="186"/>
      <c r="F40" s="186"/>
      <c r="G40" s="187"/>
      <c r="H40" s="125">
        <f>H41</f>
        <v>7093</v>
      </c>
      <c r="I40" s="96">
        <f t="shared" si="27"/>
        <v>5319</v>
      </c>
      <c r="J40" s="96">
        <f t="shared" si="27"/>
        <v>0</v>
      </c>
      <c r="K40" s="96">
        <f t="shared" si="27"/>
        <v>0</v>
      </c>
      <c r="L40" s="126">
        <f t="shared" si="27"/>
        <v>1774</v>
      </c>
      <c r="M40" s="125">
        <f t="shared" si="27"/>
        <v>0</v>
      </c>
      <c r="N40" s="96">
        <f t="shared" si="27"/>
        <v>0</v>
      </c>
      <c r="O40" s="96">
        <f t="shared" si="27"/>
        <v>0</v>
      </c>
      <c r="P40" s="126">
        <f t="shared" si="27"/>
        <v>0</v>
      </c>
      <c r="Q40" s="125">
        <f t="shared" si="27"/>
        <v>0</v>
      </c>
      <c r="R40" s="96">
        <f t="shared" si="27"/>
        <v>0</v>
      </c>
      <c r="S40" s="96">
        <f t="shared" si="27"/>
        <v>0</v>
      </c>
      <c r="T40" s="126">
        <f t="shared" si="27"/>
        <v>0</v>
      </c>
      <c r="U40" s="125">
        <f t="shared" si="27"/>
        <v>3378</v>
      </c>
      <c r="V40" s="96">
        <f t="shared" si="27"/>
        <v>2533</v>
      </c>
      <c r="W40" s="96">
        <f t="shared" si="27"/>
        <v>0</v>
      </c>
      <c r="X40" s="126">
        <f t="shared" si="27"/>
        <v>845</v>
      </c>
      <c r="Y40" s="125">
        <f t="shared" si="27"/>
        <v>3515</v>
      </c>
      <c r="Z40" s="96">
        <f t="shared" si="27"/>
        <v>2636</v>
      </c>
      <c r="AA40" s="96">
        <f t="shared" si="27"/>
        <v>0</v>
      </c>
      <c r="AB40" s="126">
        <f t="shared" si="27"/>
        <v>879</v>
      </c>
      <c r="AC40" s="125">
        <f t="shared" si="27"/>
        <v>200</v>
      </c>
      <c r="AD40" s="96">
        <f t="shared" si="27"/>
        <v>150</v>
      </c>
      <c r="AE40" s="96">
        <f t="shared" si="27"/>
        <v>0</v>
      </c>
      <c r="AF40" s="126">
        <f t="shared" si="27"/>
        <v>50</v>
      </c>
      <c r="AG40" s="42">
        <f t="shared" si="20"/>
        <v>0</v>
      </c>
      <c r="AH40" s="42">
        <f t="shared" si="21"/>
        <v>0</v>
      </c>
      <c r="AI40" s="42">
        <f t="shared" si="22"/>
        <v>0</v>
      </c>
      <c r="AJ40" s="43">
        <f t="shared" si="23"/>
        <v>0</v>
      </c>
      <c r="AK40" s="43">
        <f t="shared" si="24"/>
        <v>0</v>
      </c>
      <c r="AL40" s="43">
        <f t="shared" si="25"/>
        <v>0</v>
      </c>
      <c r="AM40" s="43">
        <f t="shared" si="26"/>
        <v>0</v>
      </c>
      <c r="AN40" s="43"/>
    </row>
    <row r="41" spans="1:40" ht="69.75" customHeight="1" thickBot="1">
      <c r="A41" s="101"/>
      <c r="B41" s="179">
        <v>19</v>
      </c>
      <c r="C41" s="48" t="s">
        <v>101</v>
      </c>
      <c r="D41" s="49" t="s">
        <v>106</v>
      </c>
      <c r="E41" s="41" t="s">
        <v>79</v>
      </c>
      <c r="F41" s="50" t="s">
        <v>107</v>
      </c>
      <c r="G41" s="160" t="s">
        <v>98</v>
      </c>
      <c r="H41" s="127">
        <f>I41+L41</f>
        <v>7093</v>
      </c>
      <c r="I41" s="92">
        <f>V41+Z41+AD41</f>
        <v>5319</v>
      </c>
      <c r="J41" s="92">
        <v>0</v>
      </c>
      <c r="K41" s="92">
        <v>0</v>
      </c>
      <c r="L41" s="94">
        <f>SUM(X41,AB41,AF41)</f>
        <v>1774</v>
      </c>
      <c r="M41" s="127">
        <v>0</v>
      </c>
      <c r="N41" s="92">
        <v>0</v>
      </c>
      <c r="O41" s="92">
        <v>0</v>
      </c>
      <c r="P41" s="94">
        <v>0</v>
      </c>
      <c r="Q41" s="127">
        <v>0</v>
      </c>
      <c r="R41" s="92">
        <v>0</v>
      </c>
      <c r="S41" s="92">
        <v>0</v>
      </c>
      <c r="T41" s="94">
        <v>0</v>
      </c>
      <c r="U41" s="127">
        <f>V41+X41</f>
        <v>3378</v>
      </c>
      <c r="V41" s="92">
        <v>2533</v>
      </c>
      <c r="W41" s="92">
        <v>0</v>
      </c>
      <c r="X41" s="94">
        <v>845</v>
      </c>
      <c r="Y41" s="127">
        <f>Z41+AB41</f>
        <v>3515</v>
      </c>
      <c r="Z41" s="92">
        <v>2636</v>
      </c>
      <c r="AA41" s="92">
        <v>0</v>
      </c>
      <c r="AB41" s="94">
        <v>879</v>
      </c>
      <c r="AC41" s="127">
        <f>AD41+AF41</f>
        <v>200</v>
      </c>
      <c r="AD41" s="92">
        <v>150</v>
      </c>
      <c r="AE41" s="93">
        <v>0</v>
      </c>
      <c r="AF41" s="94">
        <v>50</v>
      </c>
      <c r="AG41" s="42">
        <f t="shared" si="20"/>
        <v>0</v>
      </c>
      <c r="AH41" s="42">
        <f t="shared" si="21"/>
        <v>0</v>
      </c>
      <c r="AI41" s="42">
        <f t="shared" si="22"/>
        <v>0</v>
      </c>
      <c r="AJ41" s="43">
        <f t="shared" si="23"/>
        <v>0</v>
      </c>
      <c r="AK41" s="43">
        <f t="shared" si="24"/>
        <v>0</v>
      </c>
      <c r="AL41" s="43">
        <f t="shared" si="25"/>
        <v>0</v>
      </c>
      <c r="AM41" s="43">
        <f t="shared" si="26"/>
        <v>0</v>
      </c>
      <c r="AN41" s="43"/>
    </row>
    <row r="42" spans="1:40" ht="42" customHeight="1">
      <c r="A42" s="101"/>
      <c r="B42" s="178"/>
      <c r="C42" s="196" t="s">
        <v>105</v>
      </c>
      <c r="D42" s="197"/>
      <c r="E42" s="198"/>
      <c r="F42" s="198"/>
      <c r="G42" s="199"/>
      <c r="H42" s="121">
        <f>H43+H45+H48</f>
        <v>16223</v>
      </c>
      <c r="I42" s="46">
        <f aca="true" t="shared" si="28" ref="I42:AF42">I43+I45+I48</f>
        <v>9948</v>
      </c>
      <c r="J42" s="46">
        <f t="shared" si="28"/>
        <v>196.39334374285562</v>
      </c>
      <c r="K42" s="46">
        <f t="shared" si="28"/>
        <v>701</v>
      </c>
      <c r="L42" s="47">
        <f t="shared" si="28"/>
        <v>5574</v>
      </c>
      <c r="M42" s="121">
        <f t="shared" si="28"/>
        <v>0</v>
      </c>
      <c r="N42" s="46">
        <f t="shared" si="28"/>
        <v>0</v>
      </c>
      <c r="O42" s="46">
        <f t="shared" si="28"/>
        <v>0</v>
      </c>
      <c r="P42" s="47">
        <f t="shared" si="28"/>
        <v>0</v>
      </c>
      <c r="Q42" s="121">
        <f t="shared" si="28"/>
        <v>3262</v>
      </c>
      <c r="R42" s="46">
        <f t="shared" si="28"/>
        <v>2046</v>
      </c>
      <c r="S42" s="46">
        <f t="shared" si="28"/>
        <v>410</v>
      </c>
      <c r="T42" s="47">
        <f t="shared" si="28"/>
        <v>806</v>
      </c>
      <c r="U42" s="121">
        <f t="shared" si="28"/>
        <v>11814</v>
      </c>
      <c r="V42" s="46">
        <f t="shared" si="28"/>
        <v>7284</v>
      </c>
      <c r="W42" s="46">
        <f t="shared" si="28"/>
        <v>291</v>
      </c>
      <c r="X42" s="47">
        <f t="shared" si="28"/>
        <v>4239</v>
      </c>
      <c r="Y42" s="121">
        <f t="shared" si="28"/>
        <v>1147</v>
      </c>
      <c r="Z42" s="46">
        <f t="shared" si="28"/>
        <v>618</v>
      </c>
      <c r="AA42" s="46">
        <f t="shared" si="28"/>
        <v>0</v>
      </c>
      <c r="AB42" s="47">
        <f t="shared" si="28"/>
        <v>529</v>
      </c>
      <c r="AC42" s="121">
        <f t="shared" si="28"/>
        <v>0</v>
      </c>
      <c r="AD42" s="46">
        <f t="shared" si="28"/>
        <v>0</v>
      </c>
      <c r="AE42" s="46">
        <f t="shared" si="28"/>
        <v>0</v>
      </c>
      <c r="AF42" s="47">
        <f t="shared" si="28"/>
        <v>0</v>
      </c>
      <c r="AG42" s="42">
        <f t="shared" si="20"/>
        <v>0</v>
      </c>
      <c r="AH42" s="42">
        <f t="shared" si="21"/>
        <v>0</v>
      </c>
      <c r="AI42" s="42">
        <f t="shared" si="22"/>
        <v>0</v>
      </c>
      <c r="AJ42" s="43">
        <f t="shared" si="23"/>
        <v>0</v>
      </c>
      <c r="AK42" s="43">
        <f t="shared" si="24"/>
        <v>0</v>
      </c>
      <c r="AL42" s="43">
        <f t="shared" si="25"/>
        <v>0</v>
      </c>
      <c r="AM42" s="43">
        <f t="shared" si="26"/>
        <v>0</v>
      </c>
      <c r="AN42" s="43"/>
    </row>
    <row r="43" spans="1:40" ht="42" customHeight="1">
      <c r="A43" s="101"/>
      <c r="B43" s="178"/>
      <c r="C43" s="184" t="s">
        <v>4</v>
      </c>
      <c r="D43" s="185"/>
      <c r="E43" s="194"/>
      <c r="F43" s="194"/>
      <c r="G43" s="195"/>
      <c r="H43" s="115">
        <f>H44</f>
        <v>2600</v>
      </c>
      <c r="I43" s="4">
        <f>I44</f>
        <v>1436</v>
      </c>
      <c r="J43" s="4">
        <f>J44</f>
        <v>70</v>
      </c>
      <c r="K43" s="4">
        <f>K44</f>
        <v>505</v>
      </c>
      <c r="L43" s="9">
        <f>L44</f>
        <v>659</v>
      </c>
      <c r="M43" s="115"/>
      <c r="N43" s="4"/>
      <c r="O43" s="4"/>
      <c r="P43" s="9"/>
      <c r="Q43" s="115">
        <f aca="true" t="shared" si="29" ref="Q43:X43">Q44</f>
        <v>1732</v>
      </c>
      <c r="R43" s="4">
        <f t="shared" si="29"/>
        <v>1065</v>
      </c>
      <c r="S43" s="4">
        <f t="shared" si="29"/>
        <v>214</v>
      </c>
      <c r="T43" s="9">
        <f t="shared" si="29"/>
        <v>453</v>
      </c>
      <c r="U43" s="115">
        <f t="shared" si="29"/>
        <v>868</v>
      </c>
      <c r="V43" s="4">
        <f t="shared" si="29"/>
        <v>371</v>
      </c>
      <c r="W43" s="4">
        <f t="shared" si="29"/>
        <v>291</v>
      </c>
      <c r="X43" s="9">
        <f t="shared" si="29"/>
        <v>206</v>
      </c>
      <c r="Y43" s="115"/>
      <c r="Z43" s="4"/>
      <c r="AA43" s="4"/>
      <c r="AB43" s="9"/>
      <c r="AC43" s="115"/>
      <c r="AD43" s="4"/>
      <c r="AE43" s="4"/>
      <c r="AF43" s="9"/>
      <c r="AG43" s="42">
        <f t="shared" si="20"/>
        <v>0</v>
      </c>
      <c r="AH43" s="42">
        <f t="shared" si="21"/>
        <v>0</v>
      </c>
      <c r="AI43" s="42">
        <f t="shared" si="22"/>
        <v>0</v>
      </c>
      <c r="AJ43" s="43">
        <f t="shared" si="23"/>
        <v>0</v>
      </c>
      <c r="AK43" s="43">
        <f t="shared" si="24"/>
        <v>0</v>
      </c>
      <c r="AL43" s="43">
        <f t="shared" si="25"/>
        <v>0</v>
      </c>
      <c r="AM43" s="43">
        <f t="shared" si="26"/>
        <v>0</v>
      </c>
      <c r="AN43" s="43"/>
    </row>
    <row r="44" spans="1:40" ht="141.75" customHeight="1">
      <c r="A44" s="101"/>
      <c r="B44" s="179">
        <v>20</v>
      </c>
      <c r="C44" s="25" t="s">
        <v>51</v>
      </c>
      <c r="D44" s="19" t="s">
        <v>92</v>
      </c>
      <c r="E44" s="20" t="str">
        <f>'[1]FINANSOWANIE'!B21</f>
        <v>Muzeum Archeologiczne w Biskupinie</v>
      </c>
      <c r="F44" s="30" t="s">
        <v>7</v>
      </c>
      <c r="G44" s="159" t="s">
        <v>14</v>
      </c>
      <c r="H44" s="128">
        <v>2600</v>
      </c>
      <c r="I44" s="31">
        <v>1436</v>
      </c>
      <c r="J44" s="31">
        <v>70</v>
      </c>
      <c r="K44" s="31">
        <v>505</v>
      </c>
      <c r="L44" s="129">
        <v>659</v>
      </c>
      <c r="M44" s="128"/>
      <c r="N44" s="31"/>
      <c r="O44" s="31"/>
      <c r="P44" s="129"/>
      <c r="Q44" s="128">
        <v>1732</v>
      </c>
      <c r="R44" s="31">
        <v>1065</v>
      </c>
      <c r="S44" s="31">
        <v>214</v>
      </c>
      <c r="T44" s="129">
        <v>453</v>
      </c>
      <c r="U44" s="128">
        <v>868</v>
      </c>
      <c r="V44" s="31">
        <v>371</v>
      </c>
      <c r="W44" s="31">
        <v>291</v>
      </c>
      <c r="X44" s="129">
        <v>206</v>
      </c>
      <c r="Y44" s="128"/>
      <c r="Z44" s="31"/>
      <c r="AA44" s="31"/>
      <c r="AB44" s="129"/>
      <c r="AC44" s="128"/>
      <c r="AD44" s="31"/>
      <c r="AE44" s="32"/>
      <c r="AF44" s="23"/>
      <c r="AG44" s="42">
        <f t="shared" si="20"/>
        <v>0</v>
      </c>
      <c r="AH44" s="42">
        <f t="shared" si="21"/>
        <v>0</v>
      </c>
      <c r="AI44" s="42">
        <f t="shared" si="22"/>
        <v>0</v>
      </c>
      <c r="AJ44" s="43">
        <f t="shared" si="23"/>
        <v>0</v>
      </c>
      <c r="AK44" s="43">
        <f t="shared" si="24"/>
        <v>0</v>
      </c>
      <c r="AL44" s="43">
        <f t="shared" si="25"/>
        <v>0</v>
      </c>
      <c r="AM44" s="43">
        <f t="shared" si="26"/>
        <v>0</v>
      </c>
      <c r="AN44" s="43"/>
    </row>
    <row r="45" spans="1:40" ht="42" customHeight="1">
      <c r="A45" s="103"/>
      <c r="B45" s="178"/>
      <c r="C45" s="184" t="s">
        <v>95</v>
      </c>
      <c r="D45" s="185"/>
      <c r="E45" s="186"/>
      <c r="F45" s="186"/>
      <c r="G45" s="187"/>
      <c r="H45" s="110">
        <f>H46</f>
        <v>1530</v>
      </c>
      <c r="I45" s="12">
        <f aca="true" t="shared" si="30" ref="I45:AF46">I46</f>
        <v>981</v>
      </c>
      <c r="J45" s="12">
        <f t="shared" si="30"/>
        <v>64.11764705882354</v>
      </c>
      <c r="K45" s="12">
        <f t="shared" si="30"/>
        <v>196</v>
      </c>
      <c r="L45" s="13">
        <f t="shared" si="30"/>
        <v>353</v>
      </c>
      <c r="M45" s="110">
        <f t="shared" si="30"/>
        <v>0</v>
      </c>
      <c r="N45" s="12">
        <f t="shared" si="30"/>
        <v>0</v>
      </c>
      <c r="O45" s="12">
        <f t="shared" si="30"/>
        <v>0</v>
      </c>
      <c r="P45" s="13">
        <f t="shared" si="30"/>
        <v>0</v>
      </c>
      <c r="Q45" s="110">
        <f t="shared" si="30"/>
        <v>1530</v>
      </c>
      <c r="R45" s="12">
        <f t="shared" si="30"/>
        <v>981</v>
      </c>
      <c r="S45" s="12">
        <f t="shared" si="30"/>
        <v>196</v>
      </c>
      <c r="T45" s="13">
        <f t="shared" si="30"/>
        <v>353</v>
      </c>
      <c r="U45" s="110">
        <f t="shared" si="30"/>
        <v>0</v>
      </c>
      <c r="V45" s="12">
        <f t="shared" si="30"/>
        <v>0</v>
      </c>
      <c r="W45" s="12">
        <f t="shared" si="30"/>
        <v>0</v>
      </c>
      <c r="X45" s="13">
        <f t="shared" si="30"/>
        <v>0</v>
      </c>
      <c r="Y45" s="110">
        <f t="shared" si="30"/>
        <v>0</v>
      </c>
      <c r="Z45" s="12">
        <f t="shared" si="30"/>
        <v>0</v>
      </c>
      <c r="AA45" s="12">
        <f t="shared" si="30"/>
        <v>0</v>
      </c>
      <c r="AB45" s="13">
        <f t="shared" si="30"/>
        <v>0</v>
      </c>
      <c r="AC45" s="110">
        <f t="shared" si="30"/>
        <v>0</v>
      </c>
      <c r="AD45" s="12">
        <f t="shared" si="30"/>
        <v>0</v>
      </c>
      <c r="AE45" s="12">
        <f t="shared" si="30"/>
        <v>0</v>
      </c>
      <c r="AF45" s="13">
        <f t="shared" si="30"/>
        <v>0</v>
      </c>
      <c r="AG45" s="42">
        <f t="shared" si="20"/>
        <v>0</v>
      </c>
      <c r="AH45" s="42">
        <f t="shared" si="21"/>
        <v>0</v>
      </c>
      <c r="AI45" s="42">
        <f t="shared" si="22"/>
        <v>0</v>
      </c>
      <c r="AJ45" s="43">
        <f t="shared" si="23"/>
        <v>0</v>
      </c>
      <c r="AK45" s="43">
        <f t="shared" si="24"/>
        <v>0</v>
      </c>
      <c r="AL45" s="43">
        <f t="shared" si="25"/>
        <v>0</v>
      </c>
      <c r="AM45" s="43">
        <f t="shared" si="26"/>
        <v>0</v>
      </c>
      <c r="AN45" s="43"/>
    </row>
    <row r="46" spans="1:40" ht="42" customHeight="1">
      <c r="A46" s="103"/>
      <c r="B46" s="178"/>
      <c r="C46" s="184" t="s">
        <v>96</v>
      </c>
      <c r="D46" s="185"/>
      <c r="E46" s="186"/>
      <c r="F46" s="186"/>
      <c r="G46" s="187"/>
      <c r="H46" s="130">
        <f>H47</f>
        <v>1530</v>
      </c>
      <c r="I46" s="17">
        <f t="shared" si="30"/>
        <v>981</v>
      </c>
      <c r="J46" s="17">
        <f t="shared" si="30"/>
        <v>64.11764705882354</v>
      </c>
      <c r="K46" s="17">
        <f t="shared" si="30"/>
        <v>196</v>
      </c>
      <c r="L46" s="131">
        <f t="shared" si="30"/>
        <v>353</v>
      </c>
      <c r="M46" s="130">
        <f t="shared" si="30"/>
        <v>0</v>
      </c>
      <c r="N46" s="17">
        <f t="shared" si="30"/>
        <v>0</v>
      </c>
      <c r="O46" s="17">
        <f t="shared" si="30"/>
        <v>0</v>
      </c>
      <c r="P46" s="131">
        <f t="shared" si="30"/>
        <v>0</v>
      </c>
      <c r="Q46" s="130">
        <f t="shared" si="30"/>
        <v>1530</v>
      </c>
      <c r="R46" s="17">
        <f t="shared" si="30"/>
        <v>981</v>
      </c>
      <c r="S46" s="17">
        <f t="shared" si="30"/>
        <v>196</v>
      </c>
      <c r="T46" s="131">
        <f t="shared" si="30"/>
        <v>353</v>
      </c>
      <c r="U46" s="130">
        <f t="shared" si="30"/>
        <v>0</v>
      </c>
      <c r="V46" s="17">
        <f t="shared" si="30"/>
        <v>0</v>
      </c>
      <c r="W46" s="17">
        <f t="shared" si="30"/>
        <v>0</v>
      </c>
      <c r="X46" s="131">
        <f t="shared" si="30"/>
        <v>0</v>
      </c>
      <c r="Y46" s="130">
        <f t="shared" si="30"/>
        <v>0</v>
      </c>
      <c r="Z46" s="17">
        <f t="shared" si="30"/>
        <v>0</v>
      </c>
      <c r="AA46" s="17">
        <f t="shared" si="30"/>
        <v>0</v>
      </c>
      <c r="AB46" s="131">
        <f t="shared" si="30"/>
        <v>0</v>
      </c>
      <c r="AC46" s="130">
        <f t="shared" si="30"/>
        <v>0</v>
      </c>
      <c r="AD46" s="17">
        <f t="shared" si="30"/>
        <v>0</v>
      </c>
      <c r="AE46" s="17">
        <f t="shared" si="30"/>
        <v>0</v>
      </c>
      <c r="AF46" s="131">
        <f t="shared" si="30"/>
        <v>0</v>
      </c>
      <c r="AG46" s="42">
        <f t="shared" si="20"/>
        <v>0</v>
      </c>
      <c r="AH46" s="42">
        <f t="shared" si="21"/>
        <v>0</v>
      </c>
      <c r="AI46" s="42">
        <f t="shared" si="22"/>
        <v>0</v>
      </c>
      <c r="AJ46" s="43">
        <f t="shared" si="23"/>
        <v>0</v>
      </c>
      <c r="AK46" s="43">
        <f t="shared" si="24"/>
        <v>0</v>
      </c>
      <c r="AL46" s="43">
        <f t="shared" si="25"/>
        <v>0</v>
      </c>
      <c r="AM46" s="43">
        <f t="shared" si="26"/>
        <v>0</v>
      </c>
      <c r="AN46" s="43"/>
    </row>
    <row r="47" spans="1:40" ht="66" customHeight="1">
      <c r="A47" s="103"/>
      <c r="B47" s="179">
        <v>21</v>
      </c>
      <c r="C47" s="86" t="s">
        <v>64</v>
      </c>
      <c r="D47" s="87" t="s">
        <v>66</v>
      </c>
      <c r="E47" s="19" t="s">
        <v>65</v>
      </c>
      <c r="F47" s="19" t="s">
        <v>67</v>
      </c>
      <c r="G47" s="164" t="s">
        <v>13</v>
      </c>
      <c r="H47" s="132">
        <v>1530</v>
      </c>
      <c r="I47" s="28">
        <v>981</v>
      </c>
      <c r="J47" s="28">
        <f>I47/H47*100</f>
        <v>64.11764705882354</v>
      </c>
      <c r="K47" s="28">
        <v>196</v>
      </c>
      <c r="L47" s="133">
        <v>353</v>
      </c>
      <c r="M47" s="132"/>
      <c r="N47" s="28"/>
      <c r="O47" s="28"/>
      <c r="P47" s="133"/>
      <c r="Q47" s="132">
        <v>1530</v>
      </c>
      <c r="R47" s="28">
        <v>981</v>
      </c>
      <c r="S47" s="28">
        <v>196</v>
      </c>
      <c r="T47" s="133">
        <v>353</v>
      </c>
      <c r="U47" s="133"/>
      <c r="V47" s="28"/>
      <c r="W47" s="28"/>
      <c r="X47" s="133"/>
      <c r="Y47" s="156"/>
      <c r="Z47" s="88"/>
      <c r="AA47" s="88"/>
      <c r="AB47" s="90"/>
      <c r="AC47" s="156"/>
      <c r="AD47" s="88"/>
      <c r="AE47" s="89"/>
      <c r="AF47" s="90"/>
      <c r="AG47" s="42">
        <f t="shared" si="20"/>
        <v>0</v>
      </c>
      <c r="AH47" s="42">
        <f t="shared" si="21"/>
        <v>0</v>
      </c>
      <c r="AI47" s="42">
        <f t="shared" si="22"/>
        <v>0</v>
      </c>
      <c r="AJ47" s="43">
        <f t="shared" si="23"/>
        <v>0</v>
      </c>
      <c r="AK47" s="43">
        <f t="shared" si="24"/>
        <v>0</v>
      </c>
      <c r="AL47" s="43">
        <f t="shared" si="25"/>
        <v>0</v>
      </c>
      <c r="AM47" s="43">
        <f t="shared" si="26"/>
        <v>0</v>
      </c>
      <c r="AN47" s="43"/>
    </row>
    <row r="48" spans="1:40" ht="42" customHeight="1">
      <c r="A48" s="103"/>
      <c r="B48" s="179"/>
      <c r="C48" s="184" t="s">
        <v>112</v>
      </c>
      <c r="D48" s="185"/>
      <c r="E48" s="186"/>
      <c r="F48" s="186"/>
      <c r="G48" s="187"/>
      <c r="H48" s="134">
        <f>H49</f>
        <v>12093</v>
      </c>
      <c r="I48" s="107">
        <f aca="true" t="shared" si="31" ref="I48:AF48">I49</f>
        <v>7531</v>
      </c>
      <c r="J48" s="107">
        <f t="shared" si="31"/>
        <v>62.27569668403209</v>
      </c>
      <c r="K48" s="107">
        <f t="shared" si="31"/>
        <v>0</v>
      </c>
      <c r="L48" s="135">
        <f t="shared" si="31"/>
        <v>4562</v>
      </c>
      <c r="M48" s="134">
        <f t="shared" si="31"/>
        <v>0</v>
      </c>
      <c r="N48" s="107">
        <f t="shared" si="31"/>
        <v>0</v>
      </c>
      <c r="O48" s="107">
        <f t="shared" si="31"/>
        <v>0</v>
      </c>
      <c r="P48" s="135">
        <f t="shared" si="31"/>
        <v>0</v>
      </c>
      <c r="Q48" s="134">
        <f t="shared" si="31"/>
        <v>0</v>
      </c>
      <c r="R48" s="107">
        <f t="shared" si="31"/>
        <v>0</v>
      </c>
      <c r="S48" s="107">
        <f t="shared" si="31"/>
        <v>0</v>
      </c>
      <c r="T48" s="135">
        <f t="shared" si="31"/>
        <v>0</v>
      </c>
      <c r="U48" s="134">
        <f t="shared" si="31"/>
        <v>10946</v>
      </c>
      <c r="V48" s="107">
        <f t="shared" si="31"/>
        <v>6913</v>
      </c>
      <c r="W48" s="107">
        <f t="shared" si="31"/>
        <v>0</v>
      </c>
      <c r="X48" s="135">
        <f t="shared" si="31"/>
        <v>4033</v>
      </c>
      <c r="Y48" s="134">
        <f t="shared" si="31"/>
        <v>1147</v>
      </c>
      <c r="Z48" s="107">
        <f t="shared" si="31"/>
        <v>618</v>
      </c>
      <c r="AA48" s="107">
        <f t="shared" si="31"/>
        <v>0</v>
      </c>
      <c r="AB48" s="135">
        <f t="shared" si="31"/>
        <v>529</v>
      </c>
      <c r="AC48" s="134">
        <f t="shared" si="31"/>
        <v>0</v>
      </c>
      <c r="AD48" s="107">
        <f t="shared" si="31"/>
        <v>0</v>
      </c>
      <c r="AE48" s="107">
        <f t="shared" si="31"/>
        <v>0</v>
      </c>
      <c r="AF48" s="135">
        <f t="shared" si="31"/>
        <v>0</v>
      </c>
      <c r="AG48" s="42">
        <f t="shared" si="20"/>
        <v>0</v>
      </c>
      <c r="AH48" s="42">
        <f t="shared" si="21"/>
        <v>0</v>
      </c>
      <c r="AI48" s="42">
        <f t="shared" si="22"/>
        <v>0</v>
      </c>
      <c r="AJ48" s="43">
        <f t="shared" si="23"/>
        <v>0</v>
      </c>
      <c r="AK48" s="43">
        <f t="shared" si="24"/>
        <v>0</v>
      </c>
      <c r="AL48" s="43">
        <f t="shared" si="25"/>
        <v>0</v>
      </c>
      <c r="AM48" s="43">
        <f t="shared" si="26"/>
        <v>0</v>
      </c>
      <c r="AN48" s="43"/>
    </row>
    <row r="49" spans="1:40" ht="66" customHeight="1" thickBot="1">
      <c r="A49" s="103"/>
      <c r="B49" s="177">
        <v>22</v>
      </c>
      <c r="C49" s="79" t="s">
        <v>93</v>
      </c>
      <c r="D49" s="80" t="s">
        <v>94</v>
      </c>
      <c r="E49" s="81" t="s">
        <v>79</v>
      </c>
      <c r="F49" s="81" t="s">
        <v>97</v>
      </c>
      <c r="G49" s="165" t="s">
        <v>98</v>
      </c>
      <c r="H49" s="136">
        <f>I49+K49+L49</f>
        <v>12093</v>
      </c>
      <c r="I49" s="82">
        <f>V49+Z49</f>
        <v>7531</v>
      </c>
      <c r="J49" s="82">
        <f>I49/H49*100</f>
        <v>62.27569668403209</v>
      </c>
      <c r="K49" s="82">
        <f>W49+AA49</f>
        <v>0</v>
      </c>
      <c r="L49" s="137">
        <f>X49+AB49</f>
        <v>4562</v>
      </c>
      <c r="M49" s="136"/>
      <c r="N49" s="82"/>
      <c r="O49" s="82"/>
      <c r="P49" s="137"/>
      <c r="Q49" s="136"/>
      <c r="R49" s="82"/>
      <c r="S49" s="82"/>
      <c r="T49" s="137"/>
      <c r="U49" s="136">
        <f>V49+W49+X49</f>
        <v>10946</v>
      </c>
      <c r="V49" s="82">
        <v>6913</v>
      </c>
      <c r="W49" s="82"/>
      <c r="X49" s="137">
        <v>4033</v>
      </c>
      <c r="Y49" s="127">
        <f>Z49+AA49+AB49</f>
        <v>1147</v>
      </c>
      <c r="Z49" s="92">
        <v>618</v>
      </c>
      <c r="AA49" s="92"/>
      <c r="AB49" s="94">
        <v>529</v>
      </c>
      <c r="AC49" s="157"/>
      <c r="AD49" s="83"/>
      <c r="AE49" s="84"/>
      <c r="AF49" s="85"/>
      <c r="AG49" s="42">
        <f t="shared" si="20"/>
        <v>0</v>
      </c>
      <c r="AH49" s="42">
        <f t="shared" si="21"/>
        <v>0</v>
      </c>
      <c r="AI49" s="42">
        <f t="shared" si="22"/>
        <v>0</v>
      </c>
      <c r="AJ49" s="43">
        <f t="shared" si="23"/>
        <v>0</v>
      </c>
      <c r="AK49" s="43">
        <f t="shared" si="24"/>
        <v>0</v>
      </c>
      <c r="AL49" s="43">
        <f t="shared" si="25"/>
        <v>0</v>
      </c>
      <c r="AM49" s="43">
        <f t="shared" si="26"/>
        <v>0</v>
      </c>
      <c r="AN49" s="43"/>
    </row>
    <row r="50" spans="1:40" ht="42" customHeight="1">
      <c r="A50" s="103"/>
      <c r="B50" s="180"/>
      <c r="C50" s="196" t="s">
        <v>113</v>
      </c>
      <c r="D50" s="197"/>
      <c r="E50" s="198"/>
      <c r="F50" s="198"/>
      <c r="G50" s="199"/>
      <c r="H50" s="134">
        <f>H51+H55</f>
        <v>752.1980000000001</v>
      </c>
      <c r="I50" s="107">
        <f aca="true" t="shared" si="32" ref="I50:AF50">I51+I55</f>
        <v>563.223</v>
      </c>
      <c r="J50" s="107">
        <f t="shared" si="32"/>
        <v>0</v>
      </c>
      <c r="K50" s="107">
        <f t="shared" si="32"/>
        <v>188.97500000000002</v>
      </c>
      <c r="L50" s="135">
        <f t="shared" si="32"/>
        <v>0</v>
      </c>
      <c r="M50" s="134">
        <f t="shared" si="32"/>
        <v>154</v>
      </c>
      <c r="N50" s="107">
        <f t="shared" si="32"/>
        <v>115</v>
      </c>
      <c r="O50" s="107">
        <f t="shared" si="32"/>
        <v>39</v>
      </c>
      <c r="P50" s="135">
        <f t="shared" si="32"/>
        <v>0</v>
      </c>
      <c r="Q50" s="134">
        <f t="shared" si="32"/>
        <v>80.598</v>
      </c>
      <c r="R50" s="107">
        <f t="shared" si="32"/>
        <v>60.19799999999999</v>
      </c>
      <c r="S50" s="107">
        <f t="shared" si="32"/>
        <v>20.4</v>
      </c>
      <c r="T50" s="135">
        <f t="shared" si="32"/>
        <v>0</v>
      </c>
      <c r="U50" s="134">
        <f t="shared" si="32"/>
        <v>381.3</v>
      </c>
      <c r="V50" s="107">
        <f t="shared" si="32"/>
        <v>285.825</v>
      </c>
      <c r="W50" s="107">
        <f t="shared" si="32"/>
        <v>95.475</v>
      </c>
      <c r="X50" s="135">
        <f t="shared" si="32"/>
        <v>0</v>
      </c>
      <c r="Y50" s="134">
        <f t="shared" si="32"/>
        <v>136.3</v>
      </c>
      <c r="Z50" s="107">
        <f t="shared" si="32"/>
        <v>102.2</v>
      </c>
      <c r="AA50" s="107">
        <f t="shared" si="32"/>
        <v>34.1</v>
      </c>
      <c r="AB50" s="135">
        <f t="shared" si="32"/>
        <v>0</v>
      </c>
      <c r="AC50" s="134">
        <f t="shared" si="32"/>
        <v>0</v>
      </c>
      <c r="AD50" s="107">
        <f t="shared" si="32"/>
        <v>0</v>
      </c>
      <c r="AE50" s="107">
        <f t="shared" si="32"/>
        <v>0</v>
      </c>
      <c r="AF50" s="135">
        <f t="shared" si="32"/>
        <v>0</v>
      </c>
      <c r="AG50" s="42">
        <f t="shared" si="20"/>
        <v>1.1368683772161603E-13</v>
      </c>
      <c r="AH50" s="42">
        <f t="shared" si="21"/>
        <v>0</v>
      </c>
      <c r="AI50" s="42">
        <f t="shared" si="22"/>
        <v>7.105427357601002E-15</v>
      </c>
      <c r="AJ50" s="43">
        <f t="shared" si="23"/>
        <v>2.842170943040401E-14</v>
      </c>
      <c r="AK50" s="43">
        <f t="shared" si="24"/>
        <v>7.105427357601002E-15</v>
      </c>
      <c r="AL50" s="43">
        <f t="shared" si="25"/>
        <v>0</v>
      </c>
      <c r="AM50" s="43">
        <f t="shared" si="26"/>
        <v>2.1316282072803006E-14</v>
      </c>
      <c r="AN50" s="43"/>
    </row>
    <row r="51" spans="1:40" ht="42" customHeight="1">
      <c r="A51" s="103"/>
      <c r="B51" s="180"/>
      <c r="C51" s="184" t="s">
        <v>114</v>
      </c>
      <c r="D51" s="185"/>
      <c r="E51" s="194"/>
      <c r="F51" s="194"/>
      <c r="G51" s="195"/>
      <c r="H51" s="134">
        <f>H52+H53+H54</f>
        <v>623.898</v>
      </c>
      <c r="I51" s="107">
        <f aca="true" t="shared" si="33" ref="I51:AF51">I52+I53+I54</f>
        <v>467.723</v>
      </c>
      <c r="J51" s="107">
        <f t="shared" si="33"/>
        <v>0</v>
      </c>
      <c r="K51" s="107">
        <f t="shared" si="33"/>
        <v>156.175</v>
      </c>
      <c r="L51" s="135">
        <f t="shared" si="33"/>
        <v>0</v>
      </c>
      <c r="M51" s="134">
        <f t="shared" si="33"/>
        <v>112</v>
      </c>
      <c r="N51" s="107">
        <f t="shared" si="33"/>
        <v>84</v>
      </c>
      <c r="O51" s="107">
        <f t="shared" si="33"/>
        <v>28</v>
      </c>
      <c r="P51" s="135">
        <f t="shared" si="33"/>
        <v>0</v>
      </c>
      <c r="Q51" s="134">
        <f t="shared" si="33"/>
        <v>40.397999999999996</v>
      </c>
      <c r="R51" s="107">
        <f t="shared" si="33"/>
        <v>30.298</v>
      </c>
      <c r="S51" s="107">
        <f t="shared" si="33"/>
        <v>10.1</v>
      </c>
      <c r="T51" s="135">
        <f t="shared" si="33"/>
        <v>0</v>
      </c>
      <c r="U51" s="134">
        <f t="shared" si="33"/>
        <v>350.2</v>
      </c>
      <c r="V51" s="107">
        <f t="shared" si="33"/>
        <v>262.22499999999997</v>
      </c>
      <c r="W51" s="107">
        <f t="shared" si="33"/>
        <v>87.975</v>
      </c>
      <c r="X51" s="135">
        <f t="shared" si="33"/>
        <v>0</v>
      </c>
      <c r="Y51" s="134">
        <f t="shared" si="33"/>
        <v>121.30000000000001</v>
      </c>
      <c r="Z51" s="107">
        <f t="shared" si="33"/>
        <v>91.2</v>
      </c>
      <c r="AA51" s="107">
        <f t="shared" si="33"/>
        <v>30.1</v>
      </c>
      <c r="AB51" s="135">
        <f t="shared" si="33"/>
        <v>0</v>
      </c>
      <c r="AC51" s="134">
        <f t="shared" si="33"/>
        <v>0</v>
      </c>
      <c r="AD51" s="107">
        <f t="shared" si="33"/>
        <v>0</v>
      </c>
      <c r="AE51" s="107">
        <f t="shared" si="33"/>
        <v>0</v>
      </c>
      <c r="AF51" s="135">
        <f t="shared" si="33"/>
        <v>0</v>
      </c>
      <c r="AG51" s="42">
        <f t="shared" si="20"/>
        <v>0</v>
      </c>
      <c r="AH51" s="42">
        <f t="shared" si="21"/>
        <v>0</v>
      </c>
      <c r="AI51" s="42">
        <f t="shared" si="22"/>
        <v>-1.7763568394002505E-15</v>
      </c>
      <c r="AJ51" s="43">
        <f t="shared" si="23"/>
        <v>2.842170943040401E-14</v>
      </c>
      <c r="AK51" s="43">
        <f t="shared" si="24"/>
        <v>7.105427357601002E-15</v>
      </c>
      <c r="AL51" s="43">
        <f t="shared" si="25"/>
        <v>0</v>
      </c>
      <c r="AM51" s="43">
        <f t="shared" si="26"/>
        <v>2.1316282072803006E-14</v>
      </c>
      <c r="AN51" s="43"/>
    </row>
    <row r="52" spans="1:40" ht="66" customHeight="1">
      <c r="A52" s="103"/>
      <c r="B52" s="180">
        <v>23</v>
      </c>
      <c r="C52" s="87" t="s">
        <v>116</v>
      </c>
      <c r="D52" s="87" t="s">
        <v>117</v>
      </c>
      <c r="E52" s="19" t="s">
        <v>118</v>
      </c>
      <c r="F52" s="181" t="s">
        <v>123</v>
      </c>
      <c r="G52" s="164" t="s">
        <v>98</v>
      </c>
      <c r="H52" s="132">
        <f aca="true" t="shared" si="34" ref="H52:I54">M52+Q52+U52+Y52+AC52</f>
        <v>195</v>
      </c>
      <c r="I52" s="28">
        <f t="shared" si="34"/>
        <v>146.5</v>
      </c>
      <c r="J52" s="28"/>
      <c r="K52" s="28">
        <f>O52+S52+W52+AA52+AE52</f>
        <v>48.5</v>
      </c>
      <c r="L52" s="133">
        <v>0</v>
      </c>
      <c r="M52" s="132">
        <v>0</v>
      </c>
      <c r="N52" s="28">
        <v>0</v>
      </c>
      <c r="O52" s="28">
        <v>0</v>
      </c>
      <c r="P52" s="133">
        <v>0</v>
      </c>
      <c r="Q52" s="132">
        <f>R52+S52+T52</f>
        <v>0</v>
      </c>
      <c r="R52" s="28">
        <v>0</v>
      </c>
      <c r="S52" s="28">
        <v>0</v>
      </c>
      <c r="T52" s="133">
        <v>0</v>
      </c>
      <c r="U52" s="132">
        <f>V52+W52+X52</f>
        <v>73.69999999999999</v>
      </c>
      <c r="V52" s="28">
        <v>55.3</v>
      </c>
      <c r="W52" s="28">
        <v>18.4</v>
      </c>
      <c r="X52" s="133">
        <v>0</v>
      </c>
      <c r="Y52" s="114">
        <f>Z52+AA52+AB52</f>
        <v>121.30000000000001</v>
      </c>
      <c r="Z52" s="21">
        <v>91.2</v>
      </c>
      <c r="AA52" s="21">
        <v>30.1</v>
      </c>
      <c r="AB52" s="23">
        <v>0</v>
      </c>
      <c r="AC52" s="114">
        <f>AD52+AE52+AF52</f>
        <v>0</v>
      </c>
      <c r="AD52" s="21">
        <v>0</v>
      </c>
      <c r="AE52" s="21">
        <v>0</v>
      </c>
      <c r="AF52" s="23">
        <v>0</v>
      </c>
      <c r="AG52" s="42">
        <f t="shared" si="20"/>
        <v>0</v>
      </c>
      <c r="AH52" s="42">
        <f t="shared" si="21"/>
        <v>0</v>
      </c>
      <c r="AI52" s="42">
        <f t="shared" si="22"/>
        <v>0</v>
      </c>
      <c r="AJ52" s="43">
        <f t="shared" si="23"/>
        <v>-7.105427357601002E-15</v>
      </c>
      <c r="AK52" s="43">
        <f t="shared" si="24"/>
        <v>7.105427357601002E-15</v>
      </c>
      <c r="AL52" s="43">
        <f t="shared" si="25"/>
        <v>0</v>
      </c>
      <c r="AM52" s="43">
        <f t="shared" si="26"/>
        <v>0</v>
      </c>
      <c r="AN52" s="43"/>
    </row>
    <row r="53" spans="1:40" ht="69.75" customHeight="1">
      <c r="A53" s="103"/>
      <c r="B53" s="180">
        <v>24</v>
      </c>
      <c r="C53" s="87" t="s">
        <v>116</v>
      </c>
      <c r="D53" s="87" t="s">
        <v>117</v>
      </c>
      <c r="E53" s="19" t="s">
        <v>119</v>
      </c>
      <c r="F53" s="183"/>
      <c r="G53" s="164" t="s">
        <v>98</v>
      </c>
      <c r="H53" s="132">
        <f t="shared" si="34"/>
        <v>346.698</v>
      </c>
      <c r="I53" s="28">
        <f t="shared" si="34"/>
        <v>260.023</v>
      </c>
      <c r="J53" s="28"/>
      <c r="K53" s="28">
        <f>O53+S53+W53+AA53+AE53</f>
        <v>86.67500000000001</v>
      </c>
      <c r="L53" s="133">
        <f>P53+T53+X53+AB53+AF53</f>
        <v>0</v>
      </c>
      <c r="M53" s="132">
        <f>N53+O53+P53</f>
        <v>112</v>
      </c>
      <c r="N53" s="28">
        <v>84</v>
      </c>
      <c r="O53" s="28">
        <f>N53/0.75*0.25</f>
        <v>28</v>
      </c>
      <c r="P53" s="133">
        <v>0</v>
      </c>
      <c r="Q53" s="132">
        <f>R53+S53+T53</f>
        <v>40.397999999999996</v>
      </c>
      <c r="R53" s="28">
        <v>30.298</v>
      </c>
      <c r="S53" s="28">
        <v>10.1</v>
      </c>
      <c r="T53" s="133">
        <v>0</v>
      </c>
      <c r="U53" s="132">
        <f>V53+W53+X53</f>
        <v>194.3</v>
      </c>
      <c r="V53" s="28">
        <v>145.725</v>
      </c>
      <c r="W53" s="28">
        <v>48.575</v>
      </c>
      <c r="X53" s="133">
        <v>0</v>
      </c>
      <c r="Y53" s="132">
        <f>Z53+AA53+AB53</f>
        <v>0</v>
      </c>
      <c r="Z53" s="21">
        <v>0</v>
      </c>
      <c r="AA53" s="21">
        <v>0</v>
      </c>
      <c r="AB53" s="23">
        <v>0</v>
      </c>
      <c r="AC53" s="132">
        <f>AD53+AE53+AF53</f>
        <v>0</v>
      </c>
      <c r="AD53" s="21">
        <v>0</v>
      </c>
      <c r="AE53" s="21">
        <v>0</v>
      </c>
      <c r="AF53" s="23">
        <v>0</v>
      </c>
      <c r="AG53" s="42">
        <f t="shared" si="20"/>
        <v>-5.684341886080802E-14</v>
      </c>
      <c r="AH53" s="42">
        <f t="shared" si="21"/>
        <v>0</v>
      </c>
      <c r="AI53" s="42">
        <f t="shared" si="22"/>
        <v>-1.7763568394002505E-15</v>
      </c>
      <c r="AJ53" s="43">
        <f t="shared" si="23"/>
        <v>1.4210854715202004E-14</v>
      </c>
      <c r="AK53" s="43">
        <f t="shared" si="24"/>
        <v>0</v>
      </c>
      <c r="AL53" s="43">
        <f t="shared" si="25"/>
        <v>0</v>
      </c>
      <c r="AM53" s="43">
        <f t="shared" si="26"/>
        <v>7.105427357601002E-15</v>
      </c>
      <c r="AN53" s="43"/>
    </row>
    <row r="54" spans="1:40" ht="69.75" customHeight="1">
      <c r="A54" s="103"/>
      <c r="B54" s="180">
        <v>25</v>
      </c>
      <c r="C54" s="87" t="s">
        <v>116</v>
      </c>
      <c r="D54" s="87" t="s">
        <v>117</v>
      </c>
      <c r="E54" s="19" t="s">
        <v>120</v>
      </c>
      <c r="F54" s="182"/>
      <c r="G54" s="164" t="s">
        <v>98</v>
      </c>
      <c r="H54" s="132">
        <f t="shared" si="34"/>
        <v>82.2</v>
      </c>
      <c r="I54" s="28">
        <f t="shared" si="34"/>
        <v>61.2</v>
      </c>
      <c r="J54" s="28"/>
      <c r="K54" s="28">
        <f>O54+S54+W54+AA54+AE54</f>
        <v>21</v>
      </c>
      <c r="L54" s="133">
        <f>P54+T54+X54+AB54+AF54</f>
        <v>0</v>
      </c>
      <c r="M54" s="132">
        <f>N54+O54+P54</f>
        <v>0</v>
      </c>
      <c r="N54" s="28">
        <v>0</v>
      </c>
      <c r="O54" s="28">
        <v>0</v>
      </c>
      <c r="P54" s="133">
        <v>0</v>
      </c>
      <c r="Q54" s="132">
        <f>R54+S54+T54</f>
        <v>0</v>
      </c>
      <c r="R54" s="28">
        <v>0</v>
      </c>
      <c r="S54" s="28">
        <v>0</v>
      </c>
      <c r="T54" s="133">
        <v>0</v>
      </c>
      <c r="U54" s="132">
        <f>V54+W54+X54</f>
        <v>82.2</v>
      </c>
      <c r="V54" s="28">
        <v>61.2</v>
      </c>
      <c r="W54" s="28">
        <v>21</v>
      </c>
      <c r="X54" s="133">
        <v>0</v>
      </c>
      <c r="Y54" s="132">
        <f>Z54+AA54+AB54</f>
        <v>0</v>
      </c>
      <c r="Z54" s="21">
        <v>0</v>
      </c>
      <c r="AA54" s="21">
        <v>0</v>
      </c>
      <c r="AB54" s="23">
        <v>0</v>
      </c>
      <c r="AC54" s="132">
        <f>AD54+AE54+AF54</f>
        <v>0</v>
      </c>
      <c r="AD54" s="21">
        <v>0</v>
      </c>
      <c r="AE54" s="21">
        <v>0</v>
      </c>
      <c r="AF54" s="23">
        <v>0</v>
      </c>
      <c r="AG54" s="42">
        <f t="shared" si="20"/>
        <v>0</v>
      </c>
      <c r="AH54" s="42">
        <f t="shared" si="21"/>
        <v>0</v>
      </c>
      <c r="AI54" s="42">
        <f t="shared" si="22"/>
        <v>0</v>
      </c>
      <c r="AJ54" s="43">
        <f t="shared" si="23"/>
        <v>0</v>
      </c>
      <c r="AK54" s="43">
        <f t="shared" si="24"/>
        <v>0</v>
      </c>
      <c r="AL54" s="43">
        <f t="shared" si="25"/>
        <v>0</v>
      </c>
      <c r="AM54" s="43">
        <f t="shared" si="26"/>
        <v>0</v>
      </c>
      <c r="AN54" s="43"/>
    </row>
    <row r="55" spans="1:40" ht="42" customHeight="1">
      <c r="A55" s="103"/>
      <c r="B55" s="180"/>
      <c r="C55" s="184" t="s">
        <v>115</v>
      </c>
      <c r="D55" s="185"/>
      <c r="E55" s="194"/>
      <c r="F55" s="194"/>
      <c r="G55" s="195"/>
      <c r="H55" s="134">
        <f>SUM(H56:H57)</f>
        <v>128.3</v>
      </c>
      <c r="I55" s="107">
        <f aca="true" t="shared" si="35" ref="I55:AF55">SUM(I56:I57)</f>
        <v>95.5</v>
      </c>
      <c r="J55" s="107">
        <f t="shared" si="35"/>
        <v>0</v>
      </c>
      <c r="K55" s="107">
        <f>K56+K57</f>
        <v>32.8</v>
      </c>
      <c r="L55" s="135">
        <f t="shared" si="35"/>
        <v>0</v>
      </c>
      <c r="M55" s="134">
        <f t="shared" si="35"/>
        <v>42</v>
      </c>
      <c r="N55" s="107">
        <f t="shared" si="35"/>
        <v>31</v>
      </c>
      <c r="O55" s="107">
        <f t="shared" si="35"/>
        <v>11</v>
      </c>
      <c r="P55" s="135">
        <f t="shared" si="35"/>
        <v>0</v>
      </c>
      <c r="Q55" s="134">
        <f t="shared" si="35"/>
        <v>40.2</v>
      </c>
      <c r="R55" s="107">
        <f t="shared" si="35"/>
        <v>29.9</v>
      </c>
      <c r="S55" s="107">
        <f t="shared" si="35"/>
        <v>10.3</v>
      </c>
      <c r="T55" s="135">
        <f t="shared" si="35"/>
        <v>0</v>
      </c>
      <c r="U55" s="134">
        <f t="shared" si="35"/>
        <v>31.1</v>
      </c>
      <c r="V55" s="107">
        <f t="shared" si="35"/>
        <v>23.6</v>
      </c>
      <c r="W55" s="107">
        <f t="shared" si="35"/>
        <v>7.5</v>
      </c>
      <c r="X55" s="135">
        <f t="shared" si="35"/>
        <v>0</v>
      </c>
      <c r="Y55" s="134">
        <f t="shared" si="35"/>
        <v>15</v>
      </c>
      <c r="Z55" s="107">
        <f t="shared" si="35"/>
        <v>11</v>
      </c>
      <c r="AA55" s="107">
        <f t="shared" si="35"/>
        <v>4</v>
      </c>
      <c r="AB55" s="135">
        <f t="shared" si="35"/>
        <v>0</v>
      </c>
      <c r="AC55" s="134">
        <f t="shared" si="35"/>
        <v>0</v>
      </c>
      <c r="AD55" s="107">
        <f t="shared" si="35"/>
        <v>0</v>
      </c>
      <c r="AE55" s="107">
        <f t="shared" si="35"/>
        <v>0</v>
      </c>
      <c r="AF55" s="135">
        <f t="shared" si="35"/>
        <v>0</v>
      </c>
      <c r="AG55" s="42">
        <f t="shared" si="20"/>
        <v>1.4210854715202004E-14</v>
      </c>
      <c r="AH55" s="42">
        <f t="shared" si="21"/>
        <v>0</v>
      </c>
      <c r="AI55" s="42">
        <f t="shared" si="22"/>
        <v>3.552713678800501E-15</v>
      </c>
      <c r="AJ55" s="43">
        <f t="shared" si="23"/>
        <v>0</v>
      </c>
      <c r="AK55" s="43">
        <f t="shared" si="24"/>
        <v>0</v>
      </c>
      <c r="AL55" s="43">
        <f t="shared" si="25"/>
        <v>0</v>
      </c>
      <c r="AM55" s="43">
        <f t="shared" si="26"/>
        <v>-3.552713678800501E-15</v>
      </c>
      <c r="AN55" s="43"/>
    </row>
    <row r="56" spans="1:40" ht="99.75" customHeight="1">
      <c r="A56" s="103"/>
      <c r="B56" s="180">
        <v>26</v>
      </c>
      <c r="C56" s="87" t="s">
        <v>121</v>
      </c>
      <c r="D56" s="87" t="s">
        <v>122</v>
      </c>
      <c r="E56" s="19" t="s">
        <v>118</v>
      </c>
      <c r="F56" s="181" t="s">
        <v>124</v>
      </c>
      <c r="G56" s="164" t="s">
        <v>98</v>
      </c>
      <c r="H56" s="132">
        <f>M56+Q56+U56+Y56+AC56</f>
        <v>27.299999999999997</v>
      </c>
      <c r="I56" s="28">
        <f>N56+R56+V56+Z56+AD56</f>
        <v>20.5</v>
      </c>
      <c r="J56" s="28"/>
      <c r="K56" s="28">
        <f>O56+S56+W56+AA56+AE56</f>
        <v>6.8</v>
      </c>
      <c r="L56" s="133">
        <v>0</v>
      </c>
      <c r="M56" s="132">
        <v>0</v>
      </c>
      <c r="N56" s="28">
        <v>0</v>
      </c>
      <c r="O56" s="28">
        <v>0</v>
      </c>
      <c r="P56" s="133">
        <v>0</v>
      </c>
      <c r="Q56" s="132">
        <f>R56+S56+T56</f>
        <v>17.2</v>
      </c>
      <c r="R56" s="28">
        <v>12.9</v>
      </c>
      <c r="S56" s="28">
        <v>4.3</v>
      </c>
      <c r="T56" s="133">
        <v>0</v>
      </c>
      <c r="U56" s="132">
        <f>V56+W56+X56</f>
        <v>6.1</v>
      </c>
      <c r="V56" s="28">
        <v>4.6</v>
      </c>
      <c r="W56" s="28">
        <v>1.5</v>
      </c>
      <c r="X56" s="133">
        <v>0</v>
      </c>
      <c r="Y56" s="114">
        <f>Z56+AA56+AB56</f>
        <v>4</v>
      </c>
      <c r="Z56" s="21">
        <v>3</v>
      </c>
      <c r="AA56" s="21">
        <v>1</v>
      </c>
      <c r="AB56" s="23">
        <v>0</v>
      </c>
      <c r="AC56" s="114">
        <f>AD56+AE56+AF56</f>
        <v>0</v>
      </c>
      <c r="AD56" s="21">
        <v>0</v>
      </c>
      <c r="AE56" s="21">
        <v>0</v>
      </c>
      <c r="AF56" s="23">
        <v>0</v>
      </c>
      <c r="AG56" s="42">
        <f t="shared" si="20"/>
        <v>-2.6645352591003757E-15</v>
      </c>
      <c r="AH56" s="42">
        <f t="shared" si="21"/>
        <v>0</v>
      </c>
      <c r="AI56" s="42">
        <f t="shared" si="22"/>
        <v>-8.881784197001252E-16</v>
      </c>
      <c r="AJ56" s="43">
        <f t="shared" si="23"/>
        <v>0</v>
      </c>
      <c r="AK56" s="43">
        <f t="shared" si="24"/>
        <v>0</v>
      </c>
      <c r="AL56" s="43">
        <f t="shared" si="25"/>
        <v>0</v>
      </c>
      <c r="AM56" s="43">
        <f t="shared" si="26"/>
        <v>0</v>
      </c>
      <c r="AN56" s="43"/>
    </row>
    <row r="57" spans="1:40" ht="99.75" customHeight="1">
      <c r="A57" s="103"/>
      <c r="B57" s="180">
        <v>27</v>
      </c>
      <c r="C57" s="87" t="s">
        <v>121</v>
      </c>
      <c r="D57" s="87" t="s">
        <v>122</v>
      </c>
      <c r="E57" s="19" t="s">
        <v>120</v>
      </c>
      <c r="F57" s="182"/>
      <c r="G57" s="164" t="s">
        <v>98</v>
      </c>
      <c r="H57" s="132">
        <f>M57+Q57+U57+Y57+AC57</f>
        <v>101</v>
      </c>
      <c r="I57" s="28">
        <f>N57+R57+V57+Z57+AD57</f>
        <v>75</v>
      </c>
      <c r="J57" s="28"/>
      <c r="K57" s="28">
        <f>O57+S57+W57+AA57+AE57</f>
        <v>26</v>
      </c>
      <c r="L57" s="133">
        <v>0</v>
      </c>
      <c r="M57" s="132">
        <f>N57+O57+P57</f>
        <v>42</v>
      </c>
      <c r="N57" s="28">
        <v>31</v>
      </c>
      <c r="O57" s="28">
        <v>11</v>
      </c>
      <c r="P57" s="133">
        <v>0</v>
      </c>
      <c r="Q57" s="132">
        <f>R57+S57+T57</f>
        <v>23</v>
      </c>
      <c r="R57" s="28">
        <v>17</v>
      </c>
      <c r="S57" s="28">
        <v>6</v>
      </c>
      <c r="T57" s="133">
        <v>0</v>
      </c>
      <c r="U57" s="132">
        <f>V57+W57+X57</f>
        <v>25</v>
      </c>
      <c r="V57" s="28">
        <v>19</v>
      </c>
      <c r="W57" s="28">
        <v>6</v>
      </c>
      <c r="X57" s="133">
        <v>0</v>
      </c>
      <c r="Y57" s="114">
        <f>Z57+AA57+AB57</f>
        <v>11</v>
      </c>
      <c r="Z57" s="21">
        <v>8</v>
      </c>
      <c r="AA57" s="21">
        <v>3</v>
      </c>
      <c r="AB57" s="23">
        <v>0</v>
      </c>
      <c r="AC57" s="114">
        <f>AD57+AE57+AF57</f>
        <v>0</v>
      </c>
      <c r="AD57" s="21">
        <v>0</v>
      </c>
      <c r="AE57" s="21">
        <v>0</v>
      </c>
      <c r="AF57" s="23">
        <v>0</v>
      </c>
      <c r="AG57" s="42">
        <f t="shared" si="20"/>
        <v>0</v>
      </c>
      <c r="AH57" s="42">
        <f t="shared" si="21"/>
        <v>0</v>
      </c>
      <c r="AI57" s="42">
        <f t="shared" si="22"/>
        <v>0</v>
      </c>
      <c r="AJ57" s="43">
        <f t="shared" si="23"/>
        <v>0</v>
      </c>
      <c r="AK57" s="43">
        <f t="shared" si="24"/>
        <v>0</v>
      </c>
      <c r="AL57" s="43">
        <f t="shared" si="25"/>
        <v>0</v>
      </c>
      <c r="AM57" s="43">
        <f t="shared" si="26"/>
        <v>0</v>
      </c>
      <c r="AN57" s="43"/>
    </row>
    <row r="58" spans="1:40" ht="42" customHeight="1" thickBot="1">
      <c r="A58" s="104"/>
      <c r="B58" s="106"/>
      <c r="C58" s="230" t="s">
        <v>69</v>
      </c>
      <c r="D58" s="231"/>
      <c r="E58" s="231"/>
      <c r="F58" s="231"/>
      <c r="G58" s="232"/>
      <c r="H58" s="138">
        <f>H42+H39+H12+H50</f>
        <v>224937.198</v>
      </c>
      <c r="I58" s="108">
        <f aca="true" t="shared" si="36" ref="I58:AF58">I42+I39+I12+I50</f>
        <v>150913.973</v>
      </c>
      <c r="J58" s="108">
        <f t="shared" si="36"/>
        <v>263.64301890427924</v>
      </c>
      <c r="K58" s="108">
        <f t="shared" si="36"/>
        <v>59544.225</v>
      </c>
      <c r="L58" s="139">
        <f t="shared" si="36"/>
        <v>14479</v>
      </c>
      <c r="M58" s="138">
        <f t="shared" si="36"/>
        <v>5015</v>
      </c>
      <c r="N58" s="108">
        <f t="shared" si="36"/>
        <v>2713</v>
      </c>
      <c r="O58" s="108">
        <f t="shared" si="36"/>
        <v>2291</v>
      </c>
      <c r="P58" s="139">
        <f t="shared" si="36"/>
        <v>11</v>
      </c>
      <c r="Q58" s="138">
        <f t="shared" si="36"/>
        <v>78801.598</v>
      </c>
      <c r="R58" s="108">
        <f t="shared" si="36"/>
        <v>53171.948</v>
      </c>
      <c r="S58" s="108">
        <f t="shared" si="36"/>
        <v>23451.65</v>
      </c>
      <c r="T58" s="139">
        <f t="shared" si="36"/>
        <v>2178</v>
      </c>
      <c r="U58" s="138">
        <f t="shared" si="36"/>
        <v>117518.3</v>
      </c>
      <c r="V58" s="108">
        <f t="shared" si="36"/>
        <v>77569.825</v>
      </c>
      <c r="W58" s="108">
        <f t="shared" si="36"/>
        <v>30269.475</v>
      </c>
      <c r="X58" s="139">
        <f t="shared" si="36"/>
        <v>9679</v>
      </c>
      <c r="Y58" s="138">
        <f t="shared" si="36"/>
        <v>23403.3</v>
      </c>
      <c r="Z58" s="108">
        <f t="shared" si="36"/>
        <v>17310.2</v>
      </c>
      <c r="AA58" s="108">
        <f t="shared" si="36"/>
        <v>3532.1</v>
      </c>
      <c r="AB58" s="139">
        <f t="shared" si="36"/>
        <v>2561</v>
      </c>
      <c r="AC58" s="138">
        <f t="shared" si="36"/>
        <v>200</v>
      </c>
      <c r="AD58" s="108">
        <f t="shared" si="36"/>
        <v>150</v>
      </c>
      <c r="AE58" s="108">
        <f t="shared" si="36"/>
        <v>0</v>
      </c>
      <c r="AF58" s="139">
        <f t="shared" si="36"/>
        <v>50</v>
      </c>
      <c r="AG58" s="42">
        <f t="shared" si="20"/>
        <v>0</v>
      </c>
      <c r="AH58" s="42">
        <f t="shared" si="21"/>
        <v>0</v>
      </c>
      <c r="AI58" s="42">
        <f t="shared" si="22"/>
        <v>0</v>
      </c>
      <c r="AJ58" s="43">
        <f t="shared" si="23"/>
        <v>0</v>
      </c>
      <c r="AK58" s="43">
        <f t="shared" si="24"/>
        <v>0</v>
      </c>
      <c r="AL58" s="43">
        <f t="shared" si="25"/>
        <v>0</v>
      </c>
      <c r="AM58" s="43">
        <f t="shared" si="26"/>
        <v>-1.3642420526593924E-12</v>
      </c>
      <c r="AN58" s="43"/>
    </row>
    <row r="59" spans="1:40" ht="35.25" customHeight="1">
      <c r="A59" s="2"/>
      <c r="B59" s="72"/>
      <c r="C59" s="227" t="s">
        <v>80</v>
      </c>
      <c r="D59" s="228"/>
      <c r="E59" s="228"/>
      <c r="F59" s="228"/>
      <c r="K59" s="6"/>
      <c r="O59" s="5"/>
      <c r="S59" s="5"/>
      <c r="W59" s="5"/>
      <c r="Y59" s="16"/>
      <c r="Z59" s="16"/>
      <c r="AA59" s="16"/>
      <c r="AB59" s="16"/>
      <c r="AC59" s="16"/>
      <c r="AD59" s="16"/>
      <c r="AE59" s="16"/>
      <c r="AF59" s="16"/>
      <c r="AG59" s="42"/>
      <c r="AH59" s="42"/>
      <c r="AI59" s="45"/>
      <c r="AJ59" s="43"/>
      <c r="AK59" s="43"/>
      <c r="AL59" s="43"/>
      <c r="AM59" s="43"/>
      <c r="AN59" s="43"/>
    </row>
    <row r="60" spans="1:40" ht="12.75">
      <c r="A60" s="8">
        <v>1</v>
      </c>
      <c r="B60" s="73"/>
      <c r="Y60" s="16"/>
      <c r="Z60" s="16"/>
      <c r="AA60" s="16"/>
      <c r="AB60" s="16"/>
      <c r="AC60" s="16"/>
      <c r="AD60" s="16"/>
      <c r="AE60" s="16"/>
      <c r="AF60" s="16"/>
      <c r="AG60" s="42"/>
      <c r="AH60" s="42"/>
      <c r="AI60" s="45"/>
      <c r="AJ60" s="43"/>
      <c r="AK60" s="43"/>
      <c r="AL60" s="43"/>
      <c r="AM60" s="43"/>
      <c r="AN60" s="43"/>
    </row>
    <row r="61" spans="1:40" ht="12.75">
      <c r="A61" s="8"/>
      <c r="B61" s="73"/>
      <c r="Y61" s="16"/>
      <c r="Z61" s="16"/>
      <c r="AA61" s="16"/>
      <c r="AB61" s="16"/>
      <c r="AC61" s="16"/>
      <c r="AD61" s="16"/>
      <c r="AE61" s="16"/>
      <c r="AF61" s="16"/>
      <c r="AG61" s="42"/>
      <c r="AH61" s="42"/>
      <c r="AI61" s="45"/>
      <c r="AJ61" s="43"/>
      <c r="AK61" s="43"/>
      <c r="AL61" s="43"/>
      <c r="AM61" s="43"/>
      <c r="AN61" s="43"/>
    </row>
    <row r="62" spans="1:40" ht="12.75">
      <c r="A62" s="8"/>
      <c r="B62" s="73"/>
      <c r="Y62" s="16"/>
      <c r="Z62" s="16"/>
      <c r="AA62" s="16"/>
      <c r="AB62" s="16"/>
      <c r="AC62" s="16"/>
      <c r="AD62" s="16"/>
      <c r="AE62" s="16"/>
      <c r="AF62" s="16"/>
      <c r="AG62" s="42"/>
      <c r="AH62" s="42"/>
      <c r="AI62" s="45"/>
      <c r="AJ62" s="43"/>
      <c r="AK62" s="43"/>
      <c r="AL62" s="43"/>
      <c r="AM62" s="43"/>
      <c r="AN62" s="43"/>
    </row>
    <row r="63" spans="1:40" ht="12.75">
      <c r="A63" s="8"/>
      <c r="B63" s="73"/>
      <c r="Y63" s="16"/>
      <c r="Z63" s="16"/>
      <c r="AA63" s="16"/>
      <c r="AB63" s="16"/>
      <c r="AC63" s="16"/>
      <c r="AD63" s="16"/>
      <c r="AE63" s="16"/>
      <c r="AF63" s="16"/>
      <c r="AG63" s="42"/>
      <c r="AH63" s="42"/>
      <c r="AI63" s="45"/>
      <c r="AJ63" s="43"/>
      <c r="AK63" s="43"/>
      <c r="AL63" s="43"/>
      <c r="AM63" s="43"/>
      <c r="AN63" s="43"/>
    </row>
    <row r="64" spans="1:40" ht="12.75">
      <c r="A64" s="8"/>
      <c r="B64" s="73"/>
      <c r="Y64" s="16"/>
      <c r="Z64" s="16"/>
      <c r="AA64" s="16"/>
      <c r="AB64" s="16"/>
      <c r="AC64" s="16"/>
      <c r="AD64" s="16"/>
      <c r="AE64" s="16"/>
      <c r="AF64" s="16"/>
      <c r="AG64" s="42"/>
      <c r="AH64" s="42"/>
      <c r="AI64" s="45"/>
      <c r="AJ64" s="43"/>
      <c r="AK64" s="43"/>
      <c r="AL64" s="43"/>
      <c r="AM64" s="43"/>
      <c r="AN64" s="43"/>
    </row>
    <row r="65" spans="1:40" ht="12.75">
      <c r="A65" s="8"/>
      <c r="B65" s="73"/>
      <c r="Y65" s="16"/>
      <c r="Z65" s="16"/>
      <c r="AA65" s="16"/>
      <c r="AB65" s="16"/>
      <c r="AC65" s="16"/>
      <c r="AD65" s="16"/>
      <c r="AE65" s="16"/>
      <c r="AF65" s="16"/>
      <c r="AG65" s="42"/>
      <c r="AH65" s="42"/>
      <c r="AI65" s="45"/>
      <c r="AJ65" s="43"/>
      <c r="AK65" s="43"/>
      <c r="AL65" s="43"/>
      <c r="AM65" s="43"/>
      <c r="AN65" s="43"/>
    </row>
    <row r="66" spans="1:40" ht="12.75">
      <c r="A66" s="8">
        <v>2</v>
      </c>
      <c r="B66" s="73"/>
      <c r="Y66" s="10"/>
      <c r="Z66" s="10"/>
      <c r="AA66" s="10"/>
      <c r="AB66" s="10"/>
      <c r="AC66" s="10"/>
      <c r="AD66" s="10"/>
      <c r="AE66" s="10"/>
      <c r="AF66" s="10"/>
      <c r="AG66" s="42"/>
      <c r="AH66" s="42"/>
      <c r="AI66" s="45"/>
      <c r="AJ66" s="43"/>
      <c r="AK66" s="43"/>
      <c r="AL66" s="43"/>
      <c r="AM66" s="43"/>
      <c r="AN66" s="43"/>
    </row>
    <row r="67" spans="1:40" ht="12.75">
      <c r="A67" s="8">
        <v>3</v>
      </c>
      <c r="B67" s="73"/>
      <c r="Y67" s="10"/>
      <c r="Z67" s="10"/>
      <c r="AA67" s="10"/>
      <c r="AB67" s="10"/>
      <c r="AC67" s="10"/>
      <c r="AD67" s="10"/>
      <c r="AE67" s="10"/>
      <c r="AF67" s="10"/>
      <c r="AG67" s="42"/>
      <c r="AH67" s="42"/>
      <c r="AI67" s="45"/>
      <c r="AJ67" s="43"/>
      <c r="AK67" s="43"/>
      <c r="AL67" s="43"/>
      <c r="AM67" s="43"/>
      <c r="AN67" s="43"/>
    </row>
    <row r="68" spans="1:40" ht="12.75">
      <c r="A68" s="8"/>
      <c r="B68" s="73"/>
      <c r="Y68" s="10"/>
      <c r="Z68" s="10"/>
      <c r="AA68" s="10"/>
      <c r="AB68" s="10"/>
      <c r="AC68" s="10"/>
      <c r="AD68" s="10"/>
      <c r="AE68" s="10"/>
      <c r="AF68" s="10"/>
      <c r="AG68" s="42"/>
      <c r="AH68" s="42"/>
      <c r="AI68" s="45"/>
      <c r="AJ68" s="43"/>
      <c r="AK68" s="43"/>
      <c r="AL68" s="43"/>
      <c r="AM68" s="43"/>
      <c r="AN68" s="43"/>
    </row>
    <row r="69" spans="1:40" ht="12.75">
      <c r="A69" s="8"/>
      <c r="B69" s="73"/>
      <c r="Y69" s="10"/>
      <c r="Z69" s="10"/>
      <c r="AA69" s="10"/>
      <c r="AB69" s="10"/>
      <c r="AC69" s="10"/>
      <c r="AD69" s="10"/>
      <c r="AE69" s="10"/>
      <c r="AF69" s="10"/>
      <c r="AG69" s="42"/>
      <c r="AH69" s="42"/>
      <c r="AI69" s="45"/>
      <c r="AJ69" s="43"/>
      <c r="AK69" s="43"/>
      <c r="AL69" s="43"/>
      <c r="AM69" s="43"/>
      <c r="AN69" s="43"/>
    </row>
    <row r="70" spans="1:40" ht="12.75">
      <c r="A70" s="8"/>
      <c r="B70" s="73"/>
      <c r="Y70" s="10"/>
      <c r="Z70" s="10"/>
      <c r="AA70" s="10"/>
      <c r="AB70" s="10"/>
      <c r="AC70" s="10"/>
      <c r="AD70" s="10"/>
      <c r="AE70" s="10"/>
      <c r="AF70" s="10"/>
      <c r="AG70" s="42"/>
      <c r="AH70" s="42"/>
      <c r="AI70" s="45"/>
      <c r="AJ70" s="43"/>
      <c r="AK70" s="43"/>
      <c r="AL70" s="43"/>
      <c r="AM70" s="43"/>
      <c r="AN70" s="43"/>
    </row>
    <row r="71" spans="1:40" ht="12.75">
      <c r="A71" s="8"/>
      <c r="B71" s="73"/>
      <c r="Y71" s="10"/>
      <c r="Z71" s="10"/>
      <c r="AA71" s="10"/>
      <c r="AB71" s="10"/>
      <c r="AC71" s="10"/>
      <c r="AD71" s="10"/>
      <c r="AE71" s="10"/>
      <c r="AF71" s="10"/>
      <c r="AG71" s="42"/>
      <c r="AH71" s="42"/>
      <c r="AI71" s="45"/>
      <c r="AJ71" s="43"/>
      <c r="AK71" s="43"/>
      <c r="AL71" s="43"/>
      <c r="AM71" s="43"/>
      <c r="AN71" s="43"/>
    </row>
    <row r="72" spans="1:40" ht="12.75">
      <c r="A72" s="8">
        <v>4</v>
      </c>
      <c r="B72" s="73"/>
      <c r="Y72" s="10"/>
      <c r="Z72" s="10"/>
      <c r="AA72" s="10"/>
      <c r="AB72" s="10"/>
      <c r="AC72" s="10"/>
      <c r="AD72" s="10"/>
      <c r="AE72" s="10"/>
      <c r="AF72" s="10"/>
      <c r="AG72" s="42"/>
      <c r="AH72" s="42"/>
      <c r="AI72" s="45"/>
      <c r="AJ72" s="43"/>
      <c r="AK72" s="43"/>
      <c r="AL72" s="43"/>
      <c r="AM72" s="43"/>
      <c r="AN72" s="43"/>
    </row>
    <row r="73" spans="33:40" ht="17.25" customHeight="1">
      <c r="AG73" s="43"/>
      <c r="AH73" s="43"/>
      <c r="AI73" s="43"/>
      <c r="AJ73" s="43"/>
      <c r="AK73" s="43"/>
      <c r="AL73" s="43"/>
      <c r="AM73" s="43"/>
      <c r="AN73" s="43"/>
    </row>
    <row r="74" spans="33:40" ht="17.25" customHeight="1">
      <c r="AG74" s="43"/>
      <c r="AH74" s="43"/>
      <c r="AI74" s="43"/>
      <c r="AJ74" s="43"/>
      <c r="AK74" s="43"/>
      <c r="AL74" s="43"/>
      <c r="AM74" s="43"/>
      <c r="AN74" s="43"/>
    </row>
    <row r="75" spans="33:40" ht="31.5" customHeight="1">
      <c r="AG75" s="43"/>
      <c r="AH75" s="43"/>
      <c r="AI75" s="43"/>
      <c r="AJ75" s="43"/>
      <c r="AK75" s="43"/>
      <c r="AL75" s="43"/>
      <c r="AM75" s="43"/>
      <c r="AN75" s="43"/>
    </row>
    <row r="76" spans="33:40" ht="24.75" customHeight="1">
      <c r="AG76" s="43"/>
      <c r="AH76" s="43"/>
      <c r="AI76" s="43"/>
      <c r="AJ76" s="43"/>
      <c r="AK76" s="43"/>
      <c r="AL76" s="43"/>
      <c r="AM76" s="43"/>
      <c r="AN76" s="43"/>
    </row>
    <row r="77" spans="33:40" ht="23.25" customHeight="1">
      <c r="AG77" s="43"/>
      <c r="AH77" s="43"/>
      <c r="AI77" s="43"/>
      <c r="AJ77" s="43"/>
      <c r="AK77" s="43"/>
      <c r="AL77" s="43"/>
      <c r="AM77" s="43"/>
      <c r="AN77" s="43"/>
    </row>
    <row r="78" spans="33:40" ht="24" customHeight="1">
      <c r="AG78" s="43"/>
      <c r="AH78" s="43"/>
      <c r="AI78" s="43"/>
      <c r="AJ78" s="43"/>
      <c r="AK78" s="43"/>
      <c r="AL78" s="43"/>
      <c r="AM78" s="43"/>
      <c r="AN78" s="43"/>
    </row>
    <row r="79" spans="33:40" ht="24" customHeight="1">
      <c r="AG79" s="43"/>
      <c r="AH79" s="43"/>
      <c r="AI79" s="43"/>
      <c r="AJ79" s="43"/>
      <c r="AK79" s="43"/>
      <c r="AL79" s="43"/>
      <c r="AM79" s="43"/>
      <c r="AN79" s="43"/>
    </row>
    <row r="80" spans="33:40" ht="24" customHeight="1">
      <c r="AG80" s="43"/>
      <c r="AH80" s="43"/>
      <c r="AI80" s="43"/>
      <c r="AJ80" s="43"/>
      <c r="AK80" s="43"/>
      <c r="AL80" s="43"/>
      <c r="AM80" s="43"/>
      <c r="AN80" s="43"/>
    </row>
    <row r="81" spans="33:40" ht="21.75" customHeight="1">
      <c r="AG81" s="43"/>
      <c r="AH81" s="43"/>
      <c r="AI81" s="43"/>
      <c r="AJ81" s="43"/>
      <c r="AK81" s="43"/>
      <c r="AL81" s="43"/>
      <c r="AM81" s="43"/>
      <c r="AN81" s="43"/>
    </row>
    <row r="82" spans="33:40" ht="21" customHeight="1">
      <c r="AG82" s="43"/>
      <c r="AH82" s="43"/>
      <c r="AI82" s="43"/>
      <c r="AJ82" s="43"/>
      <c r="AK82" s="43"/>
      <c r="AL82" s="43"/>
      <c r="AM82" s="43"/>
      <c r="AN82" s="43"/>
    </row>
    <row r="83" spans="33:40" ht="15" customHeight="1">
      <c r="AG83" s="43"/>
      <c r="AH83" s="43"/>
      <c r="AI83" s="43"/>
      <c r="AJ83" s="43"/>
      <c r="AK83" s="43"/>
      <c r="AL83" s="43"/>
      <c r="AM83" s="43"/>
      <c r="AN83" s="43"/>
    </row>
    <row r="84" spans="33:40" ht="23.25" customHeight="1">
      <c r="AG84" s="43"/>
      <c r="AH84" s="43"/>
      <c r="AI84" s="43"/>
      <c r="AJ84" s="43"/>
      <c r="AK84" s="43"/>
      <c r="AL84" s="43"/>
      <c r="AM84" s="43"/>
      <c r="AN84" s="43"/>
    </row>
    <row r="85" spans="33:40" ht="23.25" customHeight="1">
      <c r="AG85" s="43"/>
      <c r="AH85" s="43"/>
      <c r="AI85" s="43"/>
      <c r="AJ85" s="43"/>
      <c r="AK85" s="43"/>
      <c r="AL85" s="43"/>
      <c r="AM85" s="43"/>
      <c r="AN85" s="43"/>
    </row>
    <row r="86" spans="33:40" ht="23.25" customHeight="1">
      <c r="AG86" s="43"/>
      <c r="AH86" s="43"/>
      <c r="AI86" s="43"/>
      <c r="AJ86" s="43"/>
      <c r="AK86" s="43"/>
      <c r="AL86" s="43"/>
      <c r="AM86" s="43"/>
      <c r="AN86" s="43"/>
    </row>
    <row r="87" spans="33:40" ht="12.75">
      <c r="AG87" s="43"/>
      <c r="AH87" s="43"/>
      <c r="AI87" s="43"/>
      <c r="AJ87" s="43"/>
      <c r="AK87" s="43"/>
      <c r="AL87" s="43"/>
      <c r="AM87" s="43"/>
      <c r="AN87" s="43"/>
    </row>
    <row r="88" spans="33:40" ht="12.75">
      <c r="AG88" s="43"/>
      <c r="AH88" s="43"/>
      <c r="AI88" s="43"/>
      <c r="AJ88" s="43"/>
      <c r="AK88" s="43"/>
      <c r="AL88" s="43"/>
      <c r="AM88" s="43"/>
      <c r="AN88" s="43"/>
    </row>
    <row r="89" spans="33:40" ht="12.75">
      <c r="AG89" s="43"/>
      <c r="AH89" s="43"/>
      <c r="AI89" s="43"/>
      <c r="AJ89" s="43"/>
      <c r="AK89" s="43"/>
      <c r="AL89" s="43"/>
      <c r="AM89" s="43"/>
      <c r="AN89" s="43"/>
    </row>
    <row r="90" spans="11:40" ht="12.75">
      <c r="K90" s="5"/>
      <c r="L90" s="5"/>
      <c r="N90" s="5"/>
      <c r="AG90" s="43"/>
      <c r="AH90" s="43"/>
      <c r="AI90" s="43"/>
      <c r="AJ90" s="43"/>
      <c r="AK90" s="43"/>
      <c r="AL90" s="43"/>
      <c r="AM90" s="43"/>
      <c r="AN90" s="43"/>
    </row>
    <row r="91" spans="8:40" ht="12.75">
      <c r="H91" s="5"/>
      <c r="AG91" s="43"/>
      <c r="AH91" s="43"/>
      <c r="AI91" s="43"/>
      <c r="AJ91" s="43"/>
      <c r="AK91" s="43"/>
      <c r="AL91" s="43"/>
      <c r="AM91" s="43"/>
      <c r="AN91" s="43"/>
    </row>
    <row r="92" spans="33:40" ht="12.75">
      <c r="AG92" s="43"/>
      <c r="AH92" s="43"/>
      <c r="AI92" s="43"/>
      <c r="AJ92" s="43"/>
      <c r="AK92" s="43"/>
      <c r="AL92" s="43"/>
      <c r="AM92" s="43"/>
      <c r="AN92" s="43"/>
    </row>
    <row r="93" spans="33:40" ht="12.75">
      <c r="AG93" s="43"/>
      <c r="AH93" s="43"/>
      <c r="AI93" s="43"/>
      <c r="AJ93" s="43"/>
      <c r="AK93" s="43"/>
      <c r="AL93" s="43"/>
      <c r="AM93" s="43"/>
      <c r="AN93" s="43"/>
    </row>
    <row r="94" spans="33:40" ht="12.75">
      <c r="AG94" s="43"/>
      <c r="AH94" s="43"/>
      <c r="AI94" s="43"/>
      <c r="AJ94" s="43"/>
      <c r="AK94" s="43"/>
      <c r="AL94" s="43"/>
      <c r="AM94" s="43"/>
      <c r="AN94" s="43"/>
    </row>
    <row r="95" spans="33:40" ht="12.75">
      <c r="AG95" s="43"/>
      <c r="AH95" s="43"/>
      <c r="AI95" s="43"/>
      <c r="AJ95" s="43"/>
      <c r="AK95" s="43"/>
      <c r="AL95" s="43"/>
      <c r="AM95" s="43"/>
      <c r="AN95" s="43"/>
    </row>
    <row r="96" spans="33:40" ht="12.75">
      <c r="AG96" s="43"/>
      <c r="AH96" s="43"/>
      <c r="AI96" s="43"/>
      <c r="AJ96" s="43"/>
      <c r="AK96" s="43"/>
      <c r="AL96" s="43"/>
      <c r="AM96" s="43"/>
      <c r="AN96" s="43"/>
    </row>
    <row r="97" spans="33:40" ht="12.75">
      <c r="AG97" s="43"/>
      <c r="AH97" s="43"/>
      <c r="AI97" s="43"/>
      <c r="AJ97" s="43"/>
      <c r="AK97" s="43"/>
      <c r="AL97" s="43"/>
      <c r="AM97" s="43"/>
      <c r="AN97" s="43"/>
    </row>
    <row r="98" spans="33:40" ht="12.75">
      <c r="AG98" s="43"/>
      <c r="AH98" s="43"/>
      <c r="AI98" s="43"/>
      <c r="AJ98" s="43"/>
      <c r="AK98" s="43"/>
      <c r="AL98" s="43"/>
      <c r="AM98" s="43"/>
      <c r="AN98" s="43"/>
    </row>
    <row r="99" spans="33:40" ht="12.75">
      <c r="AG99" s="43"/>
      <c r="AH99" s="43"/>
      <c r="AI99" s="43"/>
      <c r="AJ99" s="43"/>
      <c r="AK99" s="43"/>
      <c r="AL99" s="43"/>
      <c r="AM99" s="43"/>
      <c r="AN99" s="43"/>
    </row>
    <row r="100" spans="33:40" ht="12.75">
      <c r="AG100" s="43"/>
      <c r="AH100" s="43"/>
      <c r="AI100" s="43"/>
      <c r="AJ100" s="43"/>
      <c r="AK100" s="43"/>
      <c r="AL100" s="43"/>
      <c r="AM100" s="43"/>
      <c r="AN100" s="43"/>
    </row>
    <row r="101" spans="33:40" ht="12.75">
      <c r="AG101" s="43"/>
      <c r="AH101" s="43"/>
      <c r="AI101" s="43"/>
      <c r="AJ101" s="43"/>
      <c r="AK101" s="43"/>
      <c r="AL101" s="43"/>
      <c r="AM101" s="43"/>
      <c r="AN101" s="43"/>
    </row>
    <row r="102" spans="33:40" ht="12.75">
      <c r="AG102" s="43"/>
      <c r="AH102" s="43"/>
      <c r="AI102" s="43"/>
      <c r="AJ102" s="43"/>
      <c r="AK102" s="43"/>
      <c r="AL102" s="43"/>
      <c r="AM102" s="43"/>
      <c r="AN102" s="43"/>
    </row>
    <row r="103" spans="33:40" ht="12.75">
      <c r="AG103" s="43"/>
      <c r="AH103" s="43"/>
      <c r="AI103" s="43"/>
      <c r="AJ103" s="43"/>
      <c r="AK103" s="43"/>
      <c r="AL103" s="43"/>
      <c r="AM103" s="43"/>
      <c r="AN103" s="43"/>
    </row>
    <row r="104" spans="33:40" ht="12.75">
      <c r="AG104" s="43"/>
      <c r="AH104" s="43"/>
      <c r="AI104" s="43"/>
      <c r="AJ104" s="43"/>
      <c r="AK104" s="43"/>
      <c r="AL104" s="43"/>
      <c r="AM104" s="43"/>
      <c r="AN104" s="43"/>
    </row>
    <row r="105" spans="33:40" ht="12.75">
      <c r="AG105" s="43"/>
      <c r="AH105" s="43"/>
      <c r="AI105" s="43"/>
      <c r="AJ105" s="43"/>
      <c r="AK105" s="43"/>
      <c r="AL105" s="43"/>
      <c r="AM105" s="43"/>
      <c r="AN105" s="43"/>
    </row>
    <row r="106" spans="33:40" ht="12.75">
      <c r="AG106" s="43"/>
      <c r="AH106" s="43"/>
      <c r="AI106" s="43"/>
      <c r="AJ106" s="43"/>
      <c r="AK106" s="43"/>
      <c r="AL106" s="43"/>
      <c r="AM106" s="43"/>
      <c r="AN106" s="43"/>
    </row>
    <row r="107" spans="33:40" ht="12.75">
      <c r="AG107" s="43"/>
      <c r="AH107" s="43"/>
      <c r="AI107" s="43"/>
      <c r="AJ107" s="43"/>
      <c r="AK107" s="43"/>
      <c r="AL107" s="43"/>
      <c r="AM107" s="43"/>
      <c r="AN107" s="43"/>
    </row>
    <row r="108" spans="33:40" ht="12.75">
      <c r="AG108" s="43"/>
      <c r="AH108" s="43"/>
      <c r="AI108" s="43"/>
      <c r="AJ108" s="43"/>
      <c r="AK108" s="43"/>
      <c r="AL108" s="43"/>
      <c r="AM108" s="43"/>
      <c r="AN108" s="43"/>
    </row>
    <row r="109" spans="33:40" ht="12.75">
      <c r="AG109" s="43"/>
      <c r="AH109" s="43"/>
      <c r="AI109" s="43"/>
      <c r="AJ109" s="43"/>
      <c r="AK109" s="43"/>
      <c r="AL109" s="43"/>
      <c r="AM109" s="43"/>
      <c r="AN109" s="43"/>
    </row>
    <row r="110" spans="33:40" ht="12.75">
      <c r="AG110" s="43"/>
      <c r="AH110" s="43"/>
      <c r="AI110" s="43"/>
      <c r="AJ110" s="43"/>
      <c r="AK110" s="43"/>
      <c r="AL110" s="43"/>
      <c r="AM110" s="43"/>
      <c r="AN110" s="43"/>
    </row>
    <row r="111" spans="33:40" ht="12.75">
      <c r="AG111" s="43"/>
      <c r="AH111" s="43"/>
      <c r="AI111" s="43"/>
      <c r="AJ111" s="43"/>
      <c r="AK111" s="43"/>
      <c r="AL111" s="43"/>
      <c r="AM111" s="43"/>
      <c r="AN111" s="43"/>
    </row>
    <row r="112" spans="33:40" ht="12.75">
      <c r="AG112" s="43"/>
      <c r="AH112" s="43"/>
      <c r="AI112" s="43"/>
      <c r="AJ112" s="43"/>
      <c r="AK112" s="43"/>
      <c r="AL112" s="43"/>
      <c r="AM112" s="43"/>
      <c r="AN112" s="43"/>
    </row>
    <row r="113" spans="33:40" ht="12.75">
      <c r="AG113" s="43"/>
      <c r="AH113" s="43"/>
      <c r="AI113" s="43"/>
      <c r="AJ113" s="43"/>
      <c r="AK113" s="43"/>
      <c r="AL113" s="43"/>
      <c r="AM113" s="43"/>
      <c r="AN113" s="43"/>
    </row>
    <row r="114" spans="33:40" ht="12.75">
      <c r="AG114" s="43"/>
      <c r="AH114" s="43"/>
      <c r="AI114" s="43"/>
      <c r="AJ114" s="43"/>
      <c r="AK114" s="43"/>
      <c r="AL114" s="43"/>
      <c r="AM114" s="43"/>
      <c r="AN114" s="43"/>
    </row>
    <row r="115" spans="33:40" ht="12.75">
      <c r="AG115" s="43"/>
      <c r="AH115" s="43"/>
      <c r="AI115" s="43"/>
      <c r="AJ115" s="43"/>
      <c r="AK115" s="43"/>
      <c r="AL115" s="43"/>
      <c r="AM115" s="43"/>
      <c r="AN115" s="43"/>
    </row>
    <row r="116" spans="33:40" ht="12.75">
      <c r="AG116" s="43"/>
      <c r="AH116" s="43"/>
      <c r="AI116" s="43"/>
      <c r="AJ116" s="43"/>
      <c r="AK116" s="43"/>
      <c r="AL116" s="43"/>
      <c r="AM116" s="43"/>
      <c r="AN116" s="43"/>
    </row>
    <row r="117" spans="33:40" ht="12.75">
      <c r="AG117" s="43"/>
      <c r="AH117" s="43"/>
      <c r="AI117" s="43"/>
      <c r="AJ117" s="43"/>
      <c r="AK117" s="43"/>
      <c r="AL117" s="43"/>
      <c r="AM117" s="43"/>
      <c r="AN117" s="43"/>
    </row>
    <row r="118" spans="33:40" ht="12.75">
      <c r="AG118" s="43"/>
      <c r="AH118" s="43"/>
      <c r="AI118" s="43"/>
      <c r="AJ118" s="43"/>
      <c r="AK118" s="43"/>
      <c r="AL118" s="43"/>
      <c r="AM118" s="43"/>
      <c r="AN118" s="43"/>
    </row>
    <row r="119" spans="33:40" ht="12.75">
      <c r="AG119" s="43"/>
      <c r="AH119" s="43"/>
      <c r="AI119" s="43"/>
      <c r="AJ119" s="43"/>
      <c r="AK119" s="43"/>
      <c r="AL119" s="43"/>
      <c r="AM119" s="43"/>
      <c r="AN119" s="43"/>
    </row>
    <row r="120" spans="33:40" ht="12.75">
      <c r="AG120" s="43"/>
      <c r="AH120" s="43"/>
      <c r="AI120" s="43"/>
      <c r="AJ120" s="43"/>
      <c r="AK120" s="43"/>
      <c r="AL120" s="43"/>
      <c r="AM120" s="43"/>
      <c r="AN120" s="43"/>
    </row>
    <row r="121" spans="33:40" ht="12.75">
      <c r="AG121" s="43"/>
      <c r="AH121" s="43"/>
      <c r="AI121" s="43"/>
      <c r="AJ121" s="43"/>
      <c r="AK121" s="43"/>
      <c r="AL121" s="43"/>
      <c r="AM121" s="43"/>
      <c r="AN121" s="43"/>
    </row>
    <row r="122" spans="33:40" ht="12.75">
      <c r="AG122" s="43"/>
      <c r="AH122" s="43"/>
      <c r="AI122" s="43"/>
      <c r="AJ122" s="43"/>
      <c r="AK122" s="43"/>
      <c r="AL122" s="43"/>
      <c r="AM122" s="43"/>
      <c r="AN122" s="43"/>
    </row>
    <row r="123" spans="33:40" ht="12.75">
      <c r="AG123" s="43"/>
      <c r="AH123" s="43"/>
      <c r="AI123" s="43"/>
      <c r="AJ123" s="43"/>
      <c r="AK123" s="43"/>
      <c r="AL123" s="43"/>
      <c r="AM123" s="43"/>
      <c r="AN123" s="43"/>
    </row>
    <row r="124" spans="33:40" ht="12.75">
      <c r="AG124" s="43"/>
      <c r="AH124" s="43"/>
      <c r="AI124" s="43"/>
      <c r="AJ124" s="43"/>
      <c r="AK124" s="43"/>
      <c r="AL124" s="43"/>
      <c r="AM124" s="43"/>
      <c r="AN124" s="43"/>
    </row>
    <row r="125" spans="33:40" ht="12.75">
      <c r="AG125" s="43"/>
      <c r="AH125" s="43"/>
      <c r="AI125" s="43"/>
      <c r="AJ125" s="43"/>
      <c r="AK125" s="43"/>
      <c r="AL125" s="43"/>
      <c r="AM125" s="43"/>
      <c r="AN125" s="43"/>
    </row>
    <row r="126" spans="33:40" ht="12.75">
      <c r="AG126" s="43"/>
      <c r="AH126" s="43"/>
      <c r="AI126" s="43"/>
      <c r="AJ126" s="43"/>
      <c r="AK126" s="43"/>
      <c r="AL126" s="43"/>
      <c r="AM126" s="43"/>
      <c r="AN126" s="43"/>
    </row>
    <row r="127" spans="33:40" ht="12.75">
      <c r="AG127" s="43"/>
      <c r="AH127" s="43"/>
      <c r="AI127" s="43"/>
      <c r="AJ127" s="43"/>
      <c r="AK127" s="43"/>
      <c r="AL127" s="43"/>
      <c r="AM127" s="43"/>
      <c r="AN127" s="43"/>
    </row>
    <row r="128" spans="33:40" ht="12.75">
      <c r="AG128" s="43"/>
      <c r="AH128" s="43"/>
      <c r="AI128" s="43"/>
      <c r="AJ128" s="43"/>
      <c r="AK128" s="43"/>
      <c r="AL128" s="43"/>
      <c r="AM128" s="43"/>
      <c r="AN128" s="43"/>
    </row>
    <row r="129" spans="33:40" ht="12.75">
      <c r="AG129" s="43"/>
      <c r="AH129" s="43"/>
      <c r="AI129" s="43"/>
      <c r="AJ129" s="43"/>
      <c r="AK129" s="43"/>
      <c r="AL129" s="43"/>
      <c r="AM129" s="43"/>
      <c r="AN129" s="43"/>
    </row>
    <row r="130" spans="33:40" ht="12.75">
      <c r="AG130" s="43"/>
      <c r="AH130" s="43"/>
      <c r="AI130" s="43"/>
      <c r="AJ130" s="43"/>
      <c r="AK130" s="43"/>
      <c r="AL130" s="43"/>
      <c r="AM130" s="43"/>
      <c r="AN130" s="43"/>
    </row>
    <row r="131" spans="33:40" ht="12.75">
      <c r="AG131" s="43"/>
      <c r="AH131" s="43"/>
      <c r="AI131" s="43"/>
      <c r="AJ131" s="43"/>
      <c r="AK131" s="43"/>
      <c r="AL131" s="43"/>
      <c r="AM131" s="43"/>
      <c r="AN131" s="43"/>
    </row>
    <row r="132" spans="33:40" ht="12.75">
      <c r="AG132" s="43"/>
      <c r="AH132" s="43"/>
      <c r="AI132" s="43"/>
      <c r="AJ132" s="43"/>
      <c r="AK132" s="43"/>
      <c r="AL132" s="43"/>
      <c r="AM132" s="43"/>
      <c r="AN132" s="43"/>
    </row>
    <row r="133" spans="33:40" ht="12.75">
      <c r="AG133" s="43"/>
      <c r="AH133" s="43"/>
      <c r="AI133" s="43"/>
      <c r="AJ133" s="43"/>
      <c r="AK133" s="43"/>
      <c r="AL133" s="43"/>
      <c r="AM133" s="43"/>
      <c r="AN133" s="43"/>
    </row>
    <row r="134" spans="33:40" ht="12.75">
      <c r="AG134" s="43"/>
      <c r="AH134" s="43"/>
      <c r="AI134" s="43"/>
      <c r="AJ134" s="43"/>
      <c r="AK134" s="43"/>
      <c r="AL134" s="43"/>
      <c r="AM134" s="43"/>
      <c r="AN134" s="43"/>
    </row>
  </sheetData>
  <mergeCells count="42">
    <mergeCell ref="C51:G51"/>
    <mergeCell ref="C55:G55"/>
    <mergeCell ref="I9:I10"/>
    <mergeCell ref="C39:G39"/>
    <mergeCell ref="C59:F59"/>
    <mergeCell ref="C11:D11"/>
    <mergeCell ref="C43:G43"/>
    <mergeCell ref="C45:G45"/>
    <mergeCell ref="C46:G46"/>
    <mergeCell ref="C58:G58"/>
    <mergeCell ref="C13:G13"/>
    <mergeCell ref="C14:G14"/>
    <mergeCell ref="C40:G40"/>
    <mergeCell ref="C50:G50"/>
    <mergeCell ref="C6:AF7"/>
    <mergeCell ref="Q9:T9"/>
    <mergeCell ref="F9:F10"/>
    <mergeCell ref="C8:W8"/>
    <mergeCell ref="M9:P9"/>
    <mergeCell ref="H9:H10"/>
    <mergeCell ref="Y9:AB9"/>
    <mergeCell ref="K9:K10"/>
    <mergeCell ref="J9:J10"/>
    <mergeCell ref="B9:B10"/>
    <mergeCell ref="C23:G23"/>
    <mergeCell ref="C19:G19"/>
    <mergeCell ref="E9:E10"/>
    <mergeCell ref="C9:D10"/>
    <mergeCell ref="C12:G12"/>
    <mergeCell ref="G9:G10"/>
    <mergeCell ref="C17:G17"/>
    <mergeCell ref="C20:G20"/>
    <mergeCell ref="F56:F57"/>
    <mergeCell ref="F52:F54"/>
    <mergeCell ref="C48:G48"/>
    <mergeCell ref="Z1:AF2"/>
    <mergeCell ref="AC9:AF9"/>
    <mergeCell ref="L9:L10"/>
    <mergeCell ref="U9:X9"/>
    <mergeCell ref="C36:G36"/>
    <mergeCell ref="C42:G42"/>
    <mergeCell ref="C33:G33"/>
  </mergeCells>
  <printOptions/>
  <pageMargins left="0.74" right="0.07874015748031496" top="0.5905511811023623" bottom="0.5905511811023623" header="0.5118110236220472" footer="0.5118110236220472"/>
  <pageSetup horizontalDpi="600" verticalDpi="600" orientation="landscape" paperSize="9" scale="59" r:id="rId1"/>
  <rowBreaks count="6" manualBreakCount="6">
    <brk id="18" min="1" max="31" man="1"/>
    <brk id="27" min="1" max="31" man="1"/>
    <brk id="34" min="1" max="31" man="1"/>
    <brk id="44" min="1" max="31" man="1"/>
    <brk id="54" min="1" max="31" man="1"/>
    <brk id="6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Marszałkowski w Toruniu</dc:creator>
  <cp:keywords/>
  <dc:description/>
  <cp:lastModifiedBy>a.piórkowska</cp:lastModifiedBy>
  <cp:lastPrinted>2006-09-21T06:36:10Z</cp:lastPrinted>
  <dcterms:created xsi:type="dcterms:W3CDTF">2004-02-05T09:24:32Z</dcterms:created>
  <dcterms:modified xsi:type="dcterms:W3CDTF">2006-10-09T07:50:54Z</dcterms:modified>
  <cp:category/>
  <cp:version/>
  <cp:contentType/>
  <cp:contentStatus/>
</cp:coreProperties>
</file>