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475" windowHeight="6150" tabRatio="550" activeTab="0"/>
  </bookViews>
  <sheets>
    <sheet name="WPI" sheetId="1" r:id="rId1"/>
  </sheets>
  <externalReferences>
    <externalReference r:id="rId4"/>
  </externalReferences>
  <definedNames>
    <definedName name="_xlnm.Print_Area" localSheetId="0">'WPI'!$B$1:$AF$47</definedName>
    <definedName name="_xlnm.Print_Titles" localSheetId="0">'WPI'!$6:$8</definedName>
  </definedNames>
  <calcPr fullCalcOnLoad="1"/>
</workbook>
</file>

<file path=xl/sharedStrings.xml><?xml version="1.0" encoding="utf-8"?>
<sst xmlns="http://schemas.openxmlformats.org/spreadsheetml/2006/main" count="152" uniqueCount="109">
  <si>
    <t xml:space="preserve">Wieloletni Program Inwestycyjny na lata 2004-2008 współfinansowany w ramach Zintegrowanego Programu Operacyjnego Rozwoju Regionalnego (ZPORR) </t>
  </si>
  <si>
    <t>Stacja Pogotowia Ratunkowego w Bydgoszczy</t>
  </si>
  <si>
    <t>Rozwój wysokospecjalistycznych procedur diagnostyczno-zabiegowych stosowanych w gastroenterologii poprzez zakup aparatury medycznej wysokiej technologii wraz z modernizacją pomieszczeń</t>
  </si>
  <si>
    <t>Przedmiotem projektu jest sporządzeni projektu technicznego, a następnie rozbudowa gmachu Wydziału Matematyki i Informatyki Uniwersytetu Mikołaja Kopernika przy ul. Chopina 12.18 w Toruniu, w tym utworzenie nowych laboratoriów oraz zaplecza techniczno administracyjnego dla Regionalnego Studium Edukacji Informatycznej</t>
  </si>
  <si>
    <t xml:space="preserve">Działanie 1.4 Rozwój Turystyki i Kultury </t>
  </si>
  <si>
    <t xml:space="preserve">Priorytet 3 Rozwój Lokalny </t>
  </si>
  <si>
    <t xml:space="preserve">Działanie 3.2 Obszary podlegające restrukturyzacji </t>
  </si>
  <si>
    <t xml:space="preserve">% udział dof. </t>
  </si>
  <si>
    <t>Wartość Dofinansowania ERDF</t>
  </si>
  <si>
    <t xml:space="preserve">1. Zwiększenie spójności społeczno-gospodarczej województwa Kujawsko-Pomorskiego porzez rozwój infrastruktury drogowej   </t>
  </si>
  <si>
    <t>1. Poprawa stanu technicznego oraz zmiana poszczegolnych elementów ekspozycji terenowej, całkowita lub czasowa odbudowa wału obronnego, wieży z pomostem oraz 13-stu rekonstrukcji chat.                                                                                                                      2.Zmodernizowany będzie budynek muzealny. Będzie on pełnił funkcję wystawienniczo-edukacyjną. Zakończona też będzie budowa pracowni konserwacj drewna i materiałów nieorganicznych.</t>
  </si>
  <si>
    <t>Stymulacja rozwoju społeczeństwa informacyjnego w Województwie Kujawsko-Pomorskim, poprzez zapewnienie powszechnego dostępu mieszkańców regionu do usług teleinformatycznych</t>
  </si>
  <si>
    <t>Realizacja zadań objętych projektem konieczna jest do ograniczenia przyczyn i skutków wystąpienia powodzi na tym terenie, a tym samym zminimalizowanie w/w strat.</t>
  </si>
  <si>
    <t xml:space="preserve">1. Poszerzenie jezdni, wzmocnienie nawierzchni oraz ułożenie nowej warstwy ścieralnej                                       2. Skrócenie czasu podróży i czasu pracy kierowców zawodowych                                                                                    3. Obniżenie ksoztów emisji toksycznych składników spalin                                                                                               4. Wzrost średniej prędkości ruchu na danym odcinku drogi                                                                                                   5. Aktywizacja gospodarcza terenu powiatu żnińskiego i inowrocławskiego, a następnie całego województwa Kujawsko-Pomorskiego                                                                                                        6. Lepsze połączenie z drogami krajowymi nr 5 i nr 25 </t>
  </si>
  <si>
    <t>Okres realizacji</t>
  </si>
  <si>
    <t>2004-2006</t>
  </si>
  <si>
    <t>2004-2005</t>
  </si>
  <si>
    <t>2005-2006</t>
  </si>
  <si>
    <t>Poprawa warunków świadczenia usług dla pacjentów oraz wypracowanie oszczędności dla Szpitala w związku ze zmniejszeniem zapotrzebowania na energię cieplną o 25%</t>
  </si>
  <si>
    <t>Wojewódzki Szpital im. Biziela w Bydgoszczy</t>
  </si>
  <si>
    <t xml:space="preserve">Poprawa zarządzania strukturami szpitala, niższe koszty obsługi pacjentów oraz pełne monitorowanie świadczeń medycznych i zasobów materiałowych. Wprowadzenie systemu przechowywania danych pacjenta </t>
  </si>
  <si>
    <t>Poprawa funkcjonowania ratownictwa medycznego na terenie działania Wojewódzkiej Stacji Pogotowia Ratunkowego w Bydgoszczy</t>
  </si>
  <si>
    <t>Zakup ambulansów dla stacji pogotowia ratunkowego oraz sprzętu komunikacyjnego pozwalającego na lepszą łączność pomiędzy dyspozytornią a poszczególnymi zespołami ratowniczymi. Zakup sprzętu komputerowego w celu organizacji sieci komputerowej zapewniającej dobry przesył danych o pacjentach.</t>
  </si>
  <si>
    <t>Odnowieni Sali koncertowej oraz odnowienie instrumentarium. Usunięcie barier architektonicznych. Wymiana instalacji klimatyzayjnej i oświetleniowej. Ponadto informatyzacja i rozbudowa sieci informacji o Filharmonii.</t>
  </si>
  <si>
    <t>Centrum Diabetologii i Endokrynologii</t>
  </si>
  <si>
    <t>Zakup wysokospecjalistycznego sprzętu diagnostycznego</t>
  </si>
  <si>
    <t>Przedmiotem projektu jest zakup aparutu USG z Dopplerem, co ma służyć podniesieniu jakości usług zdrowotnych i dostęności usług. Ponadto podniesie bezpieczeństwo zdrowotne mieszkańców regionu poprzez lepsze wykrywanie nowotworów.</t>
  </si>
  <si>
    <t xml:space="preserve">Wymiana zużytych ambulansów reanimacyjnych w celu zapewnienia nieprzerwanych usług ratowniczych na wysokim poziomie. </t>
  </si>
  <si>
    <t>Wojewódzka Stacja Pogotowia Ratunkowego w Toruniu</t>
  </si>
  <si>
    <t>Obwód Lecznictwa w Bydgoszczy</t>
  </si>
  <si>
    <t>Przedmiotem projektu jest zakup i modernizacja aparatury diagnostycznej RTG i USG, która ma zastąpić wyeksploatowany sprzęt</t>
  </si>
  <si>
    <t>dof z budżetu województwa</t>
  </si>
  <si>
    <t>Wydatki w 2004</t>
  </si>
  <si>
    <t>Wartość dofinansowania ERDF</t>
  </si>
  <si>
    <t>dof. z budżetu województwa</t>
  </si>
  <si>
    <t>Wydatki w 2005</t>
  </si>
  <si>
    <t>Wydatki w 2006</t>
  </si>
  <si>
    <t>Wydatki w 2007</t>
  </si>
  <si>
    <t>Wydatki w 2008</t>
  </si>
  <si>
    <t>Dostawa Amblulansów reanimacyjnych</t>
  </si>
  <si>
    <t>spójność danych</t>
  </si>
  <si>
    <t>spójność danych 2</t>
  </si>
  <si>
    <t>spójność danych 3</t>
  </si>
  <si>
    <t>Celem projektu INFOBIBNET jest zbudowanie rozległej sieci współpracujących punktów dostępu do Internetu, które umożliwią całemu społeczeństwu dostęp do najnowszej wiedzy i technologii oraz pozwolą na czynne uczestniczenie w edukacji i kulturze.</t>
  </si>
  <si>
    <t>1.utworzenie pomieszczeń studialnych, pozwalających korzystać ze zbiorów bibliotecznych i archiwalnych Muzeum oraz ewidencji opracowanych zbiorów                         2.  modernizację i wyposażenie sali widowiskowej oraz amfiteatru muzealnego w miejsce spotkań warsztatowych, laboratoryjnych, naukowych z wykorzystaniem technik multimedialnych                     
3.  rozbudowę programu edukacyjnego kierowanego do dzieci i młodzieży z zakresu bogactwa kulturowego terenów Polski północnej, wartości tej kultury jako dobra nadrzędnego – nauka tolerancji w postrzeganiu inności kulturowej i religijnej</t>
  </si>
  <si>
    <t>Priorytet 1 Rozbudowa i Modernizacja Infrastruktury służącej wzmacnianiu konkurencyjności regionów</t>
  </si>
  <si>
    <t>Charakterystyka projektu</t>
  </si>
  <si>
    <t>Działanie 1.1 Modernizacja i rozbudowa regionalnego układu transportowego</t>
  </si>
  <si>
    <t>1.1.1</t>
  </si>
  <si>
    <t>Działanie 1.2 Infrastruktura Ochrony Środowiska</t>
  </si>
  <si>
    <t>Działanie 1.3 Regionalna infrastruktura społeczna</t>
  </si>
  <si>
    <t>Poddziałanie 1.3.2 Regionalna infrastruktura ochrony zdrowia</t>
  </si>
  <si>
    <t>1.2</t>
  </si>
  <si>
    <t>1.3.2</t>
  </si>
  <si>
    <t>1.5</t>
  </si>
  <si>
    <t>1.4</t>
  </si>
  <si>
    <t>3.2</t>
  </si>
  <si>
    <t>Poddziałanie 1.1.1 Infrastruktura Drogowa</t>
  </si>
  <si>
    <t>Priorytet/Działanie/Tytuł Projektu</t>
  </si>
  <si>
    <t xml:space="preserve">Beneficjent </t>
  </si>
  <si>
    <t>Poddziałanie 1.3.1 Regionalna infrastruktura edukacyjna</t>
  </si>
  <si>
    <t>Zestawienie projektów samorządu woj. (kwoty w tys. zł)</t>
  </si>
  <si>
    <t>spójność danych 4</t>
  </si>
  <si>
    <t>spójność danych 5</t>
  </si>
  <si>
    <t>1.3.1</t>
  </si>
  <si>
    <t>Akademia Techniczno-Rolnicza im. J. J. Śniadeckich w Bydgoszczy</t>
  </si>
  <si>
    <t xml:space="preserve">Umieszczenie w kompleksie budynków ATR przy ul. Sylwestra Kaliskiego budynku przeznaczeonego na cele dydaktyczno rozwojowe. </t>
  </si>
  <si>
    <t>dof ze środków wł. lub innych</t>
  </si>
  <si>
    <t>Uniwersytet Mikołaja Kopernika w Toruniu</t>
  </si>
  <si>
    <t xml:space="preserve">Działanie 3.3 Zdegradowane obszary miejskie poprzemysłow i powoskowe </t>
  </si>
  <si>
    <t xml:space="preserve">Działanie 3.3.1 Rewitalizacja obszarów miejsckich </t>
  </si>
  <si>
    <t>3.3.1</t>
  </si>
  <si>
    <t>Zarząd Oddziału PTTK w Golubiu-Dobrzyniu</t>
  </si>
  <si>
    <t>Rewitalizacja zamku Golubskiego</t>
  </si>
  <si>
    <t>Modernizacja kotłowni, Hydroforni i sieci centralnego ogrzewania oraz dalsza konserwacja i rekonstrukcja Zamku Golubskiego</t>
  </si>
  <si>
    <t>spójność danych 6</t>
  </si>
  <si>
    <t>Wartości Ogółem</t>
  </si>
  <si>
    <t>Telemedycyna w Regionie Kujawsko-Pomorskim</t>
  </si>
  <si>
    <t>Uruchomienie usług telemedycznych dla potrzeb diagnostyki, konsultacji i informacji medycznej. Projekt stanowi aplikację do Kujawsko-Pomorskiej Sieci Informacyjnej.</t>
  </si>
  <si>
    <t>Poprawa jakości świadczeń diagnostycznych dzięki użyciu nowoczesnych metod inwazyjnych. Zmniejszenie umieralności na choroby niewydolnościowe serca. Doposażenie placówki szczebla wojewódzkiego.</t>
  </si>
  <si>
    <t>Wartość Całkowita Projektu</t>
  </si>
  <si>
    <t>Przebudowa pomieszczeń bloków operacyjnych: ogólnego oraz oddziałow ginekologicznego i urologicznego.</t>
  </si>
  <si>
    <t>Szpital Wojewódzki we Włocławku</t>
  </si>
  <si>
    <t xml:space="preserve">Projekt przewiduje przebudowę pomieszczeń oraz dostosowanie ich do obowiązujących w tym zakresie norm prawnych. Między innymi nastąpi, wymiana instalacji elektrycznej oraz wod-kan oraz przebudowa ciągow komunikacyjnych w celu zapewnienia lepszej ergonomii pracy. </t>
  </si>
  <si>
    <t>Załącznik do uchwały nr ………….. Sejmiku Województwa Kujawsko-Pomorskiego z dnia …………. r.</t>
  </si>
  <si>
    <t>Województwo Kujawsko Pomorskie</t>
  </si>
  <si>
    <t xml:space="preserve">Województwo Kujawsko-Pomorskie </t>
  </si>
  <si>
    <t xml:space="preserve">* kwoty w pozycji dof. z budżetu województwa przeznaczone są na objęcie udziałów przez województwo w spółce KPSI sp z o. o. </t>
  </si>
  <si>
    <t>Przebudowa drogi wojewódzkiej nr 240 Chojnice - Tuchola od km 41+050 do km 51+525 w miejscowościach: Lubiewice, Błądzim, Franciszkowo.</t>
  </si>
  <si>
    <t>Przebudowa drogi wojewódzkiej nr 251 Kaliska - Inowrocław w miejscowościach: Pakość, Rycerzewo, Cieślin, Inowrocław, Sadłogoszcz.</t>
  </si>
  <si>
    <t>2004-2007</t>
  </si>
  <si>
    <t>2005-2007</t>
  </si>
  <si>
    <t>Działanie 1.5 Infrastruktura Społeczeństwa Informacyjnego</t>
  </si>
  <si>
    <t>Przebudowa drogi wojewódzkiej nr 543 Paparzyn – Szabda od km 23 + 308 do km 30 + 950 i od km 33 + 827 do km 38 + 200 w miejscowościach: Biłobłoty, Plecewo, Radzyń Chełmiński, Rywałd.</t>
  </si>
  <si>
    <t>1. Zapewnienie lepszej dostępności komunikacyjnej w regionie przez który przebiega droga                                                                                    2. Wzrost płynności i bezpieczeństwa ruchu                                                                                                  3. Poprawa bezpieczeństwa oraz płynności przejazdu                                                                                        4. Poprawa połączenia dróg krajowych nr 15 i nr 55.</t>
  </si>
  <si>
    <t>Przebudowa drogi wojewódzkiej nr 253 Łabiszyn – Murczyn od km 2 + 100 do km 13 + 239 w miejscowościach: Łabiszyn, Załachowo, Murczyn.</t>
  </si>
  <si>
    <t>1. Zwiększenie spójności społeczno-gospodarczej województwa Kujawsko-Pomorskiego porzez rozwój infrastruktury drogowej                                                                                                                     2.Obniżenie kosztów eksploatacji pojazdów samochodowych                                                                                         3.Obniżenie kosztów ruchu                                                                                                                          4. Zmniejszenie emisji zanieczyszczeń                                                                                                     5. Oszczędność czasu użytkowników drogi</t>
  </si>
  <si>
    <t>Przebudowa drogi wojewódzkiej nr 240 Chojnice-Świecie od km 11+243 do km 18+000 w miejscowościach: Żalno, Piastoszyn (do granic województwa)</t>
  </si>
  <si>
    <t xml:space="preserve">Głównym celem jest zwiększenie spójności społeczno gospodarczej województwa Kujawsko-Pomorskiego poprzez rozwój infrastruktury drogowej. </t>
  </si>
  <si>
    <t>Przebudowa drogi wojewódzkiej nr 246 Paterek – Dąbrowa Biskupia od km 2+000 do km 16+400 dł. 14,4km w miejscowościach: Wieszki, Samoklęski Duże, Godzimierz, Szubin.</t>
  </si>
  <si>
    <t xml:space="preserve">Głównym celem jest zwiększenie spójności społeczno gospodarczej województwa Kujawsko-Pomorskiego poprzez rozwój infrastruktury drogowej. Łączna długość modernizowanych odcinków 14.400m </t>
  </si>
  <si>
    <t>2006-2007</t>
  </si>
  <si>
    <t>Modernizacja urządzeń ochrony przeciwpowodziowej w dolinie Sartowice-Nowe</t>
  </si>
  <si>
    <t>Odbudowa sprzętu diagnostycznego w Obwodzie Lecznictwa w Bydgoszczy</t>
  </si>
  <si>
    <t>Budowa regionalnej szerokopasmowej sieci teleinformatycznej w województwie kujawsko-pomorskim*</t>
  </si>
  <si>
    <t>Budowa części dydaktycznej Regionalnego Centrum Innowacyjności przy ATR w Bydgoszczy</t>
  </si>
  <si>
    <t>Rozbudowa Wydziału Matematyki i Informatyki UMK oraz Regionalnego Studium Edukacji  Informatycznej</t>
  </si>
  <si>
    <t xml:space="preserve">INFOREN - informatyzacja i renowacja Filharmonii - Centrum Muzyki Europy Środkowej i Wschodniej </t>
  </si>
  <si>
    <t>Odbudowa, rekonstrukcja i stylizacja obiektów Muzeum Archeologicznego w Biskupinie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</si>
</sst>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8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i/>
      <sz val="10"/>
      <name val="Times New Roman"/>
      <family val="1"/>
    </font>
    <font>
      <i/>
      <sz val="8"/>
      <name val="Arial"/>
      <family val="0"/>
    </font>
    <font>
      <i/>
      <sz val="10"/>
      <name val="Arial"/>
      <family val="0"/>
    </font>
    <font>
      <b/>
      <sz val="9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0" fontId="5" fillId="0" borderId="1" xfId="0" applyFont="1" applyFill="1" applyBorder="1" applyAlignment="1">
      <alignment horizontal="center" vertical="center" textRotation="180" wrapText="1"/>
    </xf>
    <xf numFmtId="0" fontId="5" fillId="0" borderId="3" xfId="0" applyFont="1" applyFill="1" applyBorder="1" applyAlignment="1">
      <alignment horizontal="center" vertical="center" textRotation="180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textRotation="180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 textRotation="180" wrapText="1"/>
    </xf>
    <xf numFmtId="3" fontId="3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textRotation="180" wrapText="1"/>
    </xf>
    <xf numFmtId="0" fontId="3" fillId="2" borderId="14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shrinkToFit="1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4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textRotation="180" wrapText="1"/>
    </xf>
    <xf numFmtId="3" fontId="3" fillId="2" borderId="4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3" fontId="3" fillId="2" borderId="1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center" vertical="center" textRotation="180" wrapText="1"/>
    </xf>
    <xf numFmtId="3" fontId="3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4" fillId="2" borderId="4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 shrinkToFit="1"/>
    </xf>
    <xf numFmtId="0" fontId="3" fillId="2" borderId="8" xfId="0" applyFont="1" applyFill="1" applyBorder="1" applyAlignment="1">
      <alignment horizontal="center" vertical="center" textRotation="180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8" fontId="4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1" fontId="3" fillId="2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/>
    </xf>
    <xf numFmtId="0" fontId="3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/>
    </xf>
    <xf numFmtId="0" fontId="12" fillId="2" borderId="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/>
    </xf>
    <xf numFmtId="0" fontId="12" fillId="2" borderId="1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8" fontId="5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29" xfId="0" applyFont="1" applyBorder="1" applyAlignment="1">
      <alignment horizontal="center" vertical="center" textRotation="180" wrapText="1"/>
    </xf>
    <xf numFmtId="0" fontId="0" fillId="0" borderId="30" xfId="0" applyBorder="1" applyAlignment="1">
      <alignment textRotation="180" wrapText="1"/>
    </xf>
    <xf numFmtId="0" fontId="5" fillId="0" borderId="13" xfId="0" applyFont="1" applyFill="1" applyBorder="1" applyAlignment="1">
      <alignment horizontal="center" vertical="center" textRotation="180" wrapText="1"/>
    </xf>
    <xf numFmtId="0" fontId="0" fillId="0" borderId="1" xfId="0" applyBorder="1" applyAlignment="1">
      <alignment textRotation="180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18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tawienie%20projekt&#243;w%20samorz&#261;du%2029.04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SOWANIE"/>
      <sheetName val="Wszystkie projekty samorządu"/>
      <sheetName val=" TYLKO ZOZ-1.3"/>
      <sheetName val=" ZOZ-1.3 - gotowość"/>
      <sheetName val="Projekty samorządu - gotowość"/>
      <sheetName val="2004"/>
    </sheetNames>
    <sheetDataSet>
      <sheetData sheetId="0">
        <row r="7">
          <cell r="B7" t="str">
            <v>Wojewódzka Biblioteka Publiczna – Książnica Kopernikańska w Toruniu</v>
          </cell>
          <cell r="E7" t="str">
            <v>INFOBIBNET-Informacja, biblioteka, sieć</v>
          </cell>
        </row>
        <row r="15">
          <cell r="B15" t="str">
            <v>Muzeum Etnograficzne im. Marii Znamierowskiej – Prufferowej w Toruniu</v>
          </cell>
          <cell r="E15" t="str">
            <v>"Wielokulturowość - tolerancja - integracja" - modernizacja Muzeum Etnograficznego w Toruniu</v>
          </cell>
        </row>
        <row r="21">
          <cell r="B21" t="str">
            <v>Muzeum Archeologiczne w Biskupinie</v>
          </cell>
        </row>
        <row r="26">
          <cell r="B26" t="str">
            <v>Kujawsko – Pomorska Sieć Informacyjna Sp. z o.o.</v>
          </cell>
        </row>
        <row r="56">
          <cell r="I56">
            <v>75</v>
          </cell>
        </row>
        <row r="64">
          <cell r="B64" t="str">
            <v>Wojewódzki Szpital Zespolony im. L. Rydygiera w Toruniu</v>
          </cell>
          <cell r="E64" t="str">
            <v>Termomodernizacja oraz wymiana stolarki okiennej i drzwiowej w trzech obiektach budowlanych szpitala</v>
          </cell>
        </row>
        <row r="65">
          <cell r="B65" t="str">
            <v>Wojewódzki Szpital im. Biziela w Bydgoszczy</v>
          </cell>
          <cell r="E65" t="str">
            <v>Rozwój Wysokospecjalistycznych procedur diagnostycznych w ramach wojewódzkiego ośrodka leczenia niewydolności sreca poprzez zalup angiografu oraz remont i adaptację pomieszczeń.</v>
          </cell>
        </row>
        <row r="69">
          <cell r="I69">
            <v>75</v>
          </cell>
        </row>
        <row r="83">
          <cell r="B83" t="str">
            <v>Filharmonia Pomorska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2"/>
  <sheetViews>
    <sheetView tabSelected="1" view="pageBreakPreview" zoomScaleSheetLayoutView="100" workbookViewId="0" topLeftCell="B1">
      <selection activeCell="H42" sqref="H42"/>
    </sheetView>
  </sheetViews>
  <sheetFormatPr defaultColWidth="9.140625" defaultRowHeight="12.75"/>
  <cols>
    <col min="1" max="1" width="2.57421875" style="1" hidden="1" customWidth="1"/>
    <col min="2" max="2" width="3.57421875" style="119" customWidth="1"/>
    <col min="3" max="3" width="8.140625" style="1" customWidth="1"/>
    <col min="4" max="4" width="23.00390625" style="1" customWidth="1"/>
    <col min="5" max="5" width="12.28125" style="0" customWidth="1"/>
    <col min="6" max="6" width="24.28125" style="0" customWidth="1"/>
    <col min="7" max="7" width="4.7109375" style="1" customWidth="1"/>
    <col min="8" max="8" width="6.28125" style="0" customWidth="1"/>
    <col min="9" max="9" width="7.140625" style="0" customWidth="1"/>
    <col min="10" max="10" width="6.28125" style="0" customWidth="1"/>
    <col min="11" max="12" width="6.421875" style="0" customWidth="1"/>
    <col min="13" max="13" width="6.28125" style="0" customWidth="1"/>
    <col min="14" max="14" width="7.140625" style="0" customWidth="1"/>
    <col min="15" max="15" width="5.7109375" style="0" customWidth="1"/>
    <col min="16" max="17" width="6.28125" style="0" customWidth="1"/>
    <col min="18" max="18" width="7.140625" style="0" customWidth="1"/>
    <col min="19" max="19" width="6.00390625" style="0" customWidth="1"/>
    <col min="20" max="20" width="5.7109375" style="0" customWidth="1"/>
    <col min="21" max="21" width="6.28125" style="0" customWidth="1"/>
    <col min="22" max="22" width="7.140625" style="0" customWidth="1"/>
    <col min="23" max="24" width="5.7109375" style="0" customWidth="1"/>
    <col min="25" max="25" width="6.57421875" style="0" customWidth="1"/>
    <col min="26" max="26" width="7.140625" style="0" customWidth="1"/>
    <col min="27" max="29" width="5.7109375" style="0" customWidth="1"/>
    <col min="30" max="30" width="7.140625" style="0" customWidth="1"/>
    <col min="31" max="32" width="5.7109375" style="0" customWidth="1"/>
  </cols>
  <sheetData>
    <row r="1" spans="26:32" ht="18" customHeight="1">
      <c r="Z1" s="160" t="s">
        <v>84</v>
      </c>
      <c r="AA1" s="161"/>
      <c r="AB1" s="161"/>
      <c r="AC1" s="161"/>
      <c r="AD1" s="161"/>
      <c r="AE1" s="161"/>
      <c r="AF1" s="161"/>
    </row>
    <row r="2" spans="26:32" ht="18.75" customHeight="1">
      <c r="Z2" s="161"/>
      <c r="AA2" s="161"/>
      <c r="AB2" s="161"/>
      <c r="AC2" s="161"/>
      <c r="AD2" s="161"/>
      <c r="AE2" s="161"/>
      <c r="AF2" s="161"/>
    </row>
    <row r="3" spans="3:32" ht="12.75" customHeight="1">
      <c r="C3" s="162" t="s">
        <v>0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</row>
    <row r="4" spans="3:32" ht="24" customHeight="1"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</row>
    <row r="5" spans="3:32" ht="13.5" customHeight="1" thickBot="1">
      <c r="C5" s="165" t="s">
        <v>61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7"/>
      <c r="Y5" s="17"/>
      <c r="Z5" s="17"/>
      <c r="AA5" s="17"/>
      <c r="AB5" s="17"/>
      <c r="AC5" s="17"/>
      <c r="AD5" s="17"/>
      <c r="AE5" s="17"/>
      <c r="AF5" s="17"/>
    </row>
    <row r="6" spans="3:32" ht="17.25" customHeight="1">
      <c r="C6" s="145" t="s">
        <v>58</v>
      </c>
      <c r="D6" s="146"/>
      <c r="E6" s="143" t="s">
        <v>59</v>
      </c>
      <c r="F6" s="164" t="s">
        <v>46</v>
      </c>
      <c r="G6" s="154" t="s">
        <v>14</v>
      </c>
      <c r="H6" s="159" t="s">
        <v>80</v>
      </c>
      <c r="I6" s="159" t="s">
        <v>8</v>
      </c>
      <c r="J6" s="159" t="s">
        <v>7</v>
      </c>
      <c r="K6" s="156" t="s">
        <v>31</v>
      </c>
      <c r="L6" s="156" t="s">
        <v>67</v>
      </c>
      <c r="M6" s="158">
        <v>2004</v>
      </c>
      <c r="N6" s="148"/>
      <c r="O6" s="148"/>
      <c r="P6" s="130"/>
      <c r="Q6" s="148">
        <v>2005</v>
      </c>
      <c r="R6" s="148"/>
      <c r="S6" s="148"/>
      <c r="T6" s="130"/>
      <c r="U6" s="148">
        <v>2006</v>
      </c>
      <c r="V6" s="148"/>
      <c r="W6" s="148"/>
      <c r="X6" s="130"/>
      <c r="Y6" s="148">
        <v>2007</v>
      </c>
      <c r="Z6" s="148"/>
      <c r="AA6" s="148"/>
      <c r="AB6" s="130"/>
      <c r="AC6" s="148">
        <v>2008</v>
      </c>
      <c r="AD6" s="148"/>
      <c r="AE6" s="148"/>
      <c r="AF6" s="149"/>
    </row>
    <row r="7" spans="3:38" ht="73.5" customHeight="1">
      <c r="C7" s="147"/>
      <c r="D7" s="144"/>
      <c r="E7" s="144"/>
      <c r="F7" s="144"/>
      <c r="G7" s="155"/>
      <c r="H7" s="157"/>
      <c r="I7" s="157"/>
      <c r="J7" s="157"/>
      <c r="K7" s="157"/>
      <c r="L7" s="157"/>
      <c r="M7" s="19" t="s">
        <v>32</v>
      </c>
      <c r="N7" s="20" t="s">
        <v>33</v>
      </c>
      <c r="O7" s="20" t="s">
        <v>34</v>
      </c>
      <c r="P7" s="21" t="s">
        <v>67</v>
      </c>
      <c r="Q7" s="19" t="s">
        <v>35</v>
      </c>
      <c r="R7" s="20" t="s">
        <v>33</v>
      </c>
      <c r="S7" s="20" t="s">
        <v>34</v>
      </c>
      <c r="T7" s="21" t="s">
        <v>67</v>
      </c>
      <c r="U7" s="19" t="s">
        <v>36</v>
      </c>
      <c r="V7" s="20" t="s">
        <v>33</v>
      </c>
      <c r="W7" s="20" t="s">
        <v>34</v>
      </c>
      <c r="X7" s="21" t="s">
        <v>67</v>
      </c>
      <c r="Y7" s="20" t="s">
        <v>37</v>
      </c>
      <c r="Z7" s="20" t="s">
        <v>33</v>
      </c>
      <c r="AA7" s="20" t="s">
        <v>34</v>
      </c>
      <c r="AB7" s="21" t="s">
        <v>67</v>
      </c>
      <c r="AC7" s="20" t="s">
        <v>38</v>
      </c>
      <c r="AD7" s="20" t="s">
        <v>33</v>
      </c>
      <c r="AE7" s="20" t="s">
        <v>34</v>
      </c>
      <c r="AF7" s="22" t="s">
        <v>67</v>
      </c>
      <c r="AG7" s="8" t="s">
        <v>40</v>
      </c>
      <c r="AH7" s="8" t="s">
        <v>41</v>
      </c>
      <c r="AI7" s="8" t="s">
        <v>42</v>
      </c>
      <c r="AJ7" s="8" t="s">
        <v>62</v>
      </c>
      <c r="AK7" s="8" t="s">
        <v>63</v>
      </c>
      <c r="AL7" s="8" t="s">
        <v>75</v>
      </c>
    </row>
    <row r="8" spans="3:35" ht="9" customHeight="1" thickBot="1">
      <c r="C8" s="169">
        <v>1</v>
      </c>
      <c r="D8" s="170"/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4">
        <v>9</v>
      </c>
      <c r="M8" s="23">
        <v>10</v>
      </c>
      <c r="N8" s="24">
        <v>11</v>
      </c>
      <c r="O8" s="24">
        <v>12</v>
      </c>
      <c r="P8" s="26">
        <v>13</v>
      </c>
      <c r="Q8" s="23">
        <v>14</v>
      </c>
      <c r="R8" s="24">
        <v>15</v>
      </c>
      <c r="S8" s="24">
        <v>16</v>
      </c>
      <c r="T8" s="26">
        <v>17</v>
      </c>
      <c r="U8" s="23">
        <v>18</v>
      </c>
      <c r="V8" s="24">
        <v>19</v>
      </c>
      <c r="W8" s="24">
        <v>20</v>
      </c>
      <c r="X8" s="24">
        <v>21</v>
      </c>
      <c r="Y8" s="24">
        <v>22</v>
      </c>
      <c r="Z8" s="24">
        <v>23</v>
      </c>
      <c r="AA8" s="24">
        <v>24</v>
      </c>
      <c r="AB8" s="24">
        <v>25</v>
      </c>
      <c r="AC8" s="24">
        <v>26</v>
      </c>
      <c r="AD8" s="24">
        <v>27</v>
      </c>
      <c r="AE8" s="24">
        <v>28</v>
      </c>
      <c r="AF8" s="25">
        <v>29</v>
      </c>
      <c r="AG8" s="8"/>
      <c r="AH8" s="8"/>
      <c r="AI8" s="8"/>
    </row>
    <row r="9" spans="3:40" ht="51" customHeight="1">
      <c r="C9" s="150" t="s">
        <v>45</v>
      </c>
      <c r="D9" s="151"/>
      <c r="E9" s="152"/>
      <c r="F9" s="152"/>
      <c r="G9" s="153"/>
      <c r="H9" s="65">
        <f>H10+H18+H20+H34+H37</f>
        <v>267364</v>
      </c>
      <c r="I9" s="65">
        <f>I10+I18+I20+I34+I37</f>
        <v>185518.75</v>
      </c>
      <c r="J9" s="129">
        <f aca="true" t="shared" si="0" ref="J9:J17">I9/H9*100</f>
        <v>69.3880814170943</v>
      </c>
      <c r="K9" s="65">
        <f aca="true" t="shared" si="1" ref="K9:AB9">K10+K18+K20+K34+K37</f>
        <v>76339.25</v>
      </c>
      <c r="L9" s="65">
        <f t="shared" si="1"/>
        <v>5506</v>
      </c>
      <c r="M9" s="65">
        <f t="shared" si="1"/>
        <v>4861</v>
      </c>
      <c r="N9" s="65">
        <f t="shared" si="1"/>
        <v>2598</v>
      </c>
      <c r="O9" s="65">
        <f t="shared" si="1"/>
        <v>2255</v>
      </c>
      <c r="P9" s="65">
        <f t="shared" si="1"/>
        <v>8</v>
      </c>
      <c r="Q9" s="65">
        <f t="shared" si="1"/>
        <v>76032</v>
      </c>
      <c r="R9" s="65">
        <f t="shared" si="1"/>
        <v>51349.75</v>
      </c>
      <c r="S9" s="65">
        <f t="shared" si="1"/>
        <v>23310.25</v>
      </c>
      <c r="T9" s="65">
        <f t="shared" si="1"/>
        <v>1372</v>
      </c>
      <c r="U9" s="65">
        <f t="shared" si="1"/>
        <v>159030</v>
      </c>
      <c r="V9" s="65">
        <f t="shared" si="1"/>
        <v>110990</v>
      </c>
      <c r="W9" s="65">
        <f t="shared" si="1"/>
        <v>45063</v>
      </c>
      <c r="X9" s="65">
        <f t="shared" si="1"/>
        <v>2977</v>
      </c>
      <c r="Y9" s="65">
        <f t="shared" si="1"/>
        <v>27441</v>
      </c>
      <c r="Z9" s="65">
        <f t="shared" si="1"/>
        <v>20581</v>
      </c>
      <c r="AA9" s="65">
        <f t="shared" si="1"/>
        <v>5712</v>
      </c>
      <c r="AB9" s="65">
        <f t="shared" si="1"/>
        <v>1148</v>
      </c>
      <c r="AC9" s="65"/>
      <c r="AD9" s="65"/>
      <c r="AE9" s="65"/>
      <c r="AF9" s="88"/>
      <c r="AG9" s="68">
        <f aca="true" t="shared" si="2" ref="AG9:AG22">H9-I9-K9-L9</f>
        <v>0</v>
      </c>
      <c r="AH9" s="68">
        <f aca="true" t="shared" si="3" ref="AH9:AH22">M9-N9-O9-P9</f>
        <v>0</v>
      </c>
      <c r="AI9" s="68">
        <f aca="true" t="shared" si="4" ref="AI9:AI22">Q9-R9-S9-T9</f>
        <v>0</v>
      </c>
      <c r="AJ9" s="69">
        <f aca="true" t="shared" si="5" ref="AJ9:AJ22">U9-V9-W9-X9</f>
        <v>0</v>
      </c>
      <c r="AK9" s="69">
        <f aca="true" t="shared" si="6" ref="AK9:AK22">Y9-Z9-AA9-AB9</f>
        <v>0</v>
      </c>
      <c r="AL9" s="69">
        <f aca="true" t="shared" si="7" ref="AL9:AL22">AC9-AD9-AE9-AF9</f>
        <v>0</v>
      </c>
      <c r="AM9" s="69">
        <f aca="true" t="shared" si="8" ref="AM9:AM22">K9-O9-S9-W9-AA9-AE9</f>
        <v>-1</v>
      </c>
      <c r="AN9" s="69"/>
    </row>
    <row r="10" spans="3:40" ht="41.25" customHeight="1">
      <c r="C10" s="135" t="s">
        <v>47</v>
      </c>
      <c r="D10" s="136"/>
      <c r="E10" s="171"/>
      <c r="F10" s="171"/>
      <c r="G10" s="172"/>
      <c r="H10" s="13">
        <f>H11</f>
        <v>99300</v>
      </c>
      <c r="I10" s="13">
        <f>I11</f>
        <v>72406</v>
      </c>
      <c r="J10" s="129">
        <f t="shared" si="0"/>
        <v>72.91641490433031</v>
      </c>
      <c r="K10" s="12">
        <f aca="true" t="shared" si="9" ref="K10:AA10">K11</f>
        <v>26894</v>
      </c>
      <c r="L10" s="12"/>
      <c r="M10" s="12">
        <f t="shared" si="9"/>
        <v>1699</v>
      </c>
      <c r="N10" s="12">
        <f t="shared" si="9"/>
        <v>226</v>
      </c>
      <c r="O10" s="12">
        <f t="shared" si="9"/>
        <v>1473</v>
      </c>
      <c r="P10" s="12"/>
      <c r="Q10" s="12">
        <f t="shared" si="9"/>
        <v>24404</v>
      </c>
      <c r="R10" s="12">
        <f t="shared" si="9"/>
        <v>17877</v>
      </c>
      <c r="S10" s="12">
        <f t="shared" si="9"/>
        <v>6527</v>
      </c>
      <c r="T10" s="12"/>
      <c r="U10" s="12">
        <f t="shared" si="9"/>
        <v>58836</v>
      </c>
      <c r="V10" s="12">
        <f t="shared" si="9"/>
        <v>43532</v>
      </c>
      <c r="W10" s="12">
        <f t="shared" si="9"/>
        <v>15304</v>
      </c>
      <c r="X10" s="12"/>
      <c r="Y10" s="12">
        <f t="shared" si="9"/>
        <v>14360</v>
      </c>
      <c r="Z10" s="12">
        <f t="shared" si="9"/>
        <v>10770</v>
      </c>
      <c r="AA10" s="12">
        <f t="shared" si="9"/>
        <v>3590</v>
      </c>
      <c r="AB10" s="12"/>
      <c r="AC10" s="12"/>
      <c r="AD10" s="12"/>
      <c r="AE10" s="12"/>
      <c r="AF10" s="28"/>
      <c r="AG10" s="68">
        <f t="shared" si="2"/>
        <v>0</v>
      </c>
      <c r="AH10" s="68">
        <f t="shared" si="3"/>
        <v>0</v>
      </c>
      <c r="AI10" s="68">
        <f t="shared" si="4"/>
        <v>0</v>
      </c>
      <c r="AJ10" s="69">
        <f t="shared" si="5"/>
        <v>0</v>
      </c>
      <c r="AK10" s="69">
        <f t="shared" si="6"/>
        <v>0</v>
      </c>
      <c r="AL10" s="69">
        <f t="shared" si="7"/>
        <v>0</v>
      </c>
      <c r="AM10" s="69">
        <f t="shared" si="8"/>
        <v>0</v>
      </c>
      <c r="AN10" s="69"/>
    </row>
    <row r="11" spans="3:40" ht="42" customHeight="1">
      <c r="C11" s="135" t="s">
        <v>57</v>
      </c>
      <c r="D11" s="136"/>
      <c r="E11" s="171"/>
      <c r="F11" s="171"/>
      <c r="G11" s="172"/>
      <c r="H11" s="13">
        <f>SUM(H12:H17)</f>
        <v>99300</v>
      </c>
      <c r="I11" s="13">
        <f aca="true" t="shared" si="10" ref="I11:AA11">SUM(I12:I17)</f>
        <v>72406</v>
      </c>
      <c r="J11" s="129">
        <f t="shared" si="0"/>
        <v>72.91641490433031</v>
      </c>
      <c r="K11" s="13">
        <f t="shared" si="10"/>
        <v>26894</v>
      </c>
      <c r="L11" s="13"/>
      <c r="M11" s="13">
        <f t="shared" si="10"/>
        <v>1699</v>
      </c>
      <c r="N11" s="13">
        <f t="shared" si="10"/>
        <v>226</v>
      </c>
      <c r="O11" s="13">
        <f t="shared" si="10"/>
        <v>1473</v>
      </c>
      <c r="P11" s="13"/>
      <c r="Q11" s="13">
        <f t="shared" si="10"/>
        <v>24404</v>
      </c>
      <c r="R11" s="13">
        <f t="shared" si="10"/>
        <v>17877</v>
      </c>
      <c r="S11" s="13">
        <f t="shared" si="10"/>
        <v>6527</v>
      </c>
      <c r="T11" s="13"/>
      <c r="U11" s="13">
        <f t="shared" si="10"/>
        <v>58836</v>
      </c>
      <c r="V11" s="13">
        <f t="shared" si="10"/>
        <v>43532</v>
      </c>
      <c r="W11" s="13">
        <f t="shared" si="10"/>
        <v>15304</v>
      </c>
      <c r="X11" s="13"/>
      <c r="Y11" s="13">
        <f t="shared" si="10"/>
        <v>14360</v>
      </c>
      <c r="Z11" s="13">
        <f t="shared" si="10"/>
        <v>10770</v>
      </c>
      <c r="AA11" s="13">
        <f t="shared" si="10"/>
        <v>3590</v>
      </c>
      <c r="AB11" s="13"/>
      <c r="AC11" s="13"/>
      <c r="AD11" s="13"/>
      <c r="AE11" s="13"/>
      <c r="AF11" s="13"/>
      <c r="AG11" s="68">
        <f t="shared" si="2"/>
        <v>0</v>
      </c>
      <c r="AH11" s="68">
        <f t="shared" si="3"/>
        <v>0</v>
      </c>
      <c r="AI11" s="68">
        <f t="shared" si="4"/>
        <v>0</v>
      </c>
      <c r="AJ11" s="69">
        <f t="shared" si="5"/>
        <v>0</v>
      </c>
      <c r="AK11" s="69">
        <f t="shared" si="6"/>
        <v>0</v>
      </c>
      <c r="AL11" s="69">
        <f t="shared" si="7"/>
        <v>0</v>
      </c>
      <c r="AM11" s="69">
        <f t="shared" si="8"/>
        <v>0</v>
      </c>
      <c r="AN11" s="69"/>
    </row>
    <row r="12" spans="1:40" s="16" customFormat="1" ht="57.75" customHeight="1">
      <c r="A12" s="15"/>
      <c r="B12" s="120">
        <v>1</v>
      </c>
      <c r="C12" s="105" t="s">
        <v>48</v>
      </c>
      <c r="D12" s="38" t="s">
        <v>88</v>
      </c>
      <c r="E12" s="38" t="s">
        <v>85</v>
      </c>
      <c r="F12" s="32" t="s">
        <v>9</v>
      </c>
      <c r="G12" s="124">
        <v>2005</v>
      </c>
      <c r="H12" s="46">
        <v>8907</v>
      </c>
      <c r="I12" s="44">
        <v>6444</v>
      </c>
      <c r="J12" s="46">
        <f t="shared" si="0"/>
        <v>72.3475917817447</v>
      </c>
      <c r="K12" s="44">
        <v>2463</v>
      </c>
      <c r="L12" s="44"/>
      <c r="M12" s="35"/>
      <c r="N12" s="35"/>
      <c r="O12" s="35"/>
      <c r="P12" s="35"/>
      <c r="Q12" s="35">
        <v>8907</v>
      </c>
      <c r="R12" s="35">
        <v>6444</v>
      </c>
      <c r="S12" s="35">
        <f>Q12-R12</f>
        <v>2463</v>
      </c>
      <c r="T12" s="3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6"/>
      <c r="AF12" s="127"/>
      <c r="AG12" s="68">
        <f t="shared" si="2"/>
        <v>0</v>
      </c>
      <c r="AH12" s="68">
        <f t="shared" si="3"/>
        <v>0</v>
      </c>
      <c r="AI12" s="68">
        <f t="shared" si="4"/>
        <v>0</v>
      </c>
      <c r="AJ12" s="69">
        <f t="shared" si="5"/>
        <v>0</v>
      </c>
      <c r="AK12" s="69">
        <f t="shared" si="6"/>
        <v>0</v>
      </c>
      <c r="AL12" s="69">
        <f t="shared" si="7"/>
        <v>0</v>
      </c>
      <c r="AM12" s="69">
        <f t="shared" si="8"/>
        <v>0</v>
      </c>
      <c r="AN12" s="70"/>
    </row>
    <row r="13" spans="1:40" s="16" customFormat="1" ht="183" customHeight="1">
      <c r="A13" s="15"/>
      <c r="B13" s="120">
        <f>B12+1</f>
        <v>2</v>
      </c>
      <c r="C13" s="105" t="s">
        <v>48</v>
      </c>
      <c r="D13" s="38" t="s">
        <v>89</v>
      </c>
      <c r="E13" s="38" t="s">
        <v>85</v>
      </c>
      <c r="F13" s="32" t="s">
        <v>13</v>
      </c>
      <c r="G13" s="124" t="s">
        <v>15</v>
      </c>
      <c r="H13" s="44">
        <v>25181</v>
      </c>
      <c r="I13" s="44">
        <v>17053</v>
      </c>
      <c r="J13" s="128">
        <f t="shared" si="0"/>
        <v>67.72169492871609</v>
      </c>
      <c r="K13" s="44">
        <v>8128</v>
      </c>
      <c r="L13" s="44"/>
      <c r="M13" s="35">
        <v>1699</v>
      </c>
      <c r="N13" s="35">
        <v>226</v>
      </c>
      <c r="O13" s="35">
        <v>1473</v>
      </c>
      <c r="P13" s="35"/>
      <c r="Q13" s="35">
        <v>15497</v>
      </c>
      <c r="R13" s="35">
        <v>11433</v>
      </c>
      <c r="S13" s="35">
        <v>4064</v>
      </c>
      <c r="T13" s="35"/>
      <c r="U13" s="35">
        <v>7984</v>
      </c>
      <c r="V13" s="35">
        <v>5393</v>
      </c>
      <c r="W13" s="35">
        <v>2591</v>
      </c>
      <c r="X13" s="35"/>
      <c r="Y13" s="35"/>
      <c r="Z13" s="35"/>
      <c r="AA13" s="35"/>
      <c r="AB13" s="35"/>
      <c r="AC13" s="35"/>
      <c r="AD13" s="35"/>
      <c r="AE13" s="36"/>
      <c r="AF13" s="37"/>
      <c r="AG13" s="68">
        <f t="shared" si="2"/>
        <v>0</v>
      </c>
      <c r="AH13" s="68">
        <f t="shared" si="3"/>
        <v>0</v>
      </c>
      <c r="AI13" s="68">
        <f t="shared" si="4"/>
        <v>0</v>
      </c>
      <c r="AJ13" s="69">
        <f t="shared" si="5"/>
        <v>0</v>
      </c>
      <c r="AK13" s="69">
        <f t="shared" si="6"/>
        <v>0</v>
      </c>
      <c r="AL13" s="69">
        <f t="shared" si="7"/>
        <v>0</v>
      </c>
      <c r="AM13" s="69">
        <f t="shared" si="8"/>
        <v>0</v>
      </c>
      <c r="AN13" s="70"/>
    </row>
    <row r="14" spans="1:40" s="16" customFormat="1" ht="108.75" customHeight="1">
      <c r="A14" s="15"/>
      <c r="B14" s="120">
        <v>3</v>
      </c>
      <c r="C14" s="105" t="s">
        <v>48</v>
      </c>
      <c r="D14" s="38" t="s">
        <v>93</v>
      </c>
      <c r="E14" s="38" t="s">
        <v>85</v>
      </c>
      <c r="F14" s="32" t="s">
        <v>94</v>
      </c>
      <c r="G14" s="34">
        <v>2006</v>
      </c>
      <c r="H14" s="35">
        <v>16717</v>
      </c>
      <c r="I14" s="35">
        <v>12538</v>
      </c>
      <c r="J14" s="35">
        <f t="shared" si="0"/>
        <v>75.00149548363942</v>
      </c>
      <c r="K14" s="35">
        <v>4179</v>
      </c>
      <c r="L14" s="35"/>
      <c r="M14" s="106"/>
      <c r="N14" s="106"/>
      <c r="O14" s="106"/>
      <c r="P14" s="106"/>
      <c r="Q14" s="35"/>
      <c r="R14" s="35"/>
      <c r="S14" s="35"/>
      <c r="T14" s="35"/>
      <c r="U14" s="35">
        <v>16717</v>
      </c>
      <c r="V14" s="35">
        <v>12538</v>
      </c>
      <c r="W14" s="35">
        <f>U14-V14</f>
        <v>4179</v>
      </c>
      <c r="X14" s="35"/>
      <c r="Y14" s="39"/>
      <c r="Z14" s="39"/>
      <c r="AA14" s="39"/>
      <c r="AB14" s="39"/>
      <c r="AC14" s="39"/>
      <c r="AD14" s="39"/>
      <c r="AE14" s="40"/>
      <c r="AF14" s="41"/>
      <c r="AG14" s="68"/>
      <c r="AH14" s="68"/>
      <c r="AI14" s="68"/>
      <c r="AJ14" s="69"/>
      <c r="AK14" s="69"/>
      <c r="AL14" s="69"/>
      <c r="AM14" s="69"/>
      <c r="AN14" s="70"/>
    </row>
    <row r="15" spans="1:40" s="16" customFormat="1" ht="132.75" customHeight="1">
      <c r="A15" s="15"/>
      <c r="B15" s="120">
        <v>4</v>
      </c>
      <c r="C15" s="105" t="s">
        <v>48</v>
      </c>
      <c r="D15" s="38" t="s">
        <v>95</v>
      </c>
      <c r="E15" s="38" t="s">
        <v>85</v>
      </c>
      <c r="F15" s="32" t="s">
        <v>96</v>
      </c>
      <c r="G15" s="34">
        <v>2006</v>
      </c>
      <c r="H15" s="35">
        <v>12405</v>
      </c>
      <c r="I15" s="35">
        <v>9304</v>
      </c>
      <c r="J15" s="35">
        <f t="shared" si="0"/>
        <v>75.00201531640468</v>
      </c>
      <c r="K15" s="35">
        <f>H15-I15</f>
        <v>3101</v>
      </c>
      <c r="L15" s="35"/>
      <c r="M15" s="106"/>
      <c r="N15" s="106"/>
      <c r="O15" s="106"/>
      <c r="P15" s="106"/>
      <c r="Q15" s="35"/>
      <c r="R15" s="35"/>
      <c r="S15" s="35"/>
      <c r="T15" s="35"/>
      <c r="U15" s="35">
        <v>12405</v>
      </c>
      <c r="V15" s="35">
        <v>9304</v>
      </c>
      <c r="W15" s="35">
        <f>U15-V15</f>
        <v>3101</v>
      </c>
      <c r="X15" s="35"/>
      <c r="Y15" s="39"/>
      <c r="Z15" s="39"/>
      <c r="AA15" s="39"/>
      <c r="AB15" s="39"/>
      <c r="AC15" s="39"/>
      <c r="AD15" s="39"/>
      <c r="AE15" s="40"/>
      <c r="AF15" s="41"/>
      <c r="AG15" s="68"/>
      <c r="AH15" s="68"/>
      <c r="AI15" s="68"/>
      <c r="AJ15" s="69"/>
      <c r="AK15" s="69"/>
      <c r="AL15" s="69"/>
      <c r="AM15" s="69"/>
      <c r="AN15" s="70"/>
    </row>
    <row r="16" spans="1:40" s="16" customFormat="1" ht="84" customHeight="1" thickBot="1">
      <c r="A16" s="15"/>
      <c r="B16" s="120">
        <v>5</v>
      </c>
      <c r="C16" s="107" t="s">
        <v>48</v>
      </c>
      <c r="D16" s="108" t="s">
        <v>97</v>
      </c>
      <c r="E16" s="108" t="s">
        <v>85</v>
      </c>
      <c r="F16" s="75" t="s">
        <v>98</v>
      </c>
      <c r="G16" s="77">
        <v>2006</v>
      </c>
      <c r="H16" s="78">
        <v>10500</v>
      </c>
      <c r="I16" s="78">
        <v>7875</v>
      </c>
      <c r="J16" s="78">
        <f t="shared" si="0"/>
        <v>75</v>
      </c>
      <c r="K16" s="78">
        <f>H16-I16</f>
        <v>2625</v>
      </c>
      <c r="L16" s="78"/>
      <c r="M16" s="109"/>
      <c r="N16" s="109"/>
      <c r="O16" s="109"/>
      <c r="P16" s="109"/>
      <c r="Q16" s="78"/>
      <c r="R16" s="78"/>
      <c r="S16" s="78"/>
      <c r="T16" s="78"/>
      <c r="U16" s="78">
        <v>10500</v>
      </c>
      <c r="V16" s="78">
        <v>7875</v>
      </c>
      <c r="W16" s="78">
        <v>2625</v>
      </c>
      <c r="X16" s="78"/>
      <c r="Y16" s="110"/>
      <c r="Z16" s="110"/>
      <c r="AA16" s="110"/>
      <c r="AB16" s="110"/>
      <c r="AC16" s="110"/>
      <c r="AD16" s="110"/>
      <c r="AE16" s="111"/>
      <c r="AF16" s="112"/>
      <c r="AG16" s="68"/>
      <c r="AH16" s="68"/>
      <c r="AI16" s="68"/>
      <c r="AJ16" s="69"/>
      <c r="AK16" s="69"/>
      <c r="AL16" s="69"/>
      <c r="AM16" s="69"/>
      <c r="AN16" s="70"/>
    </row>
    <row r="17" spans="1:40" s="16" customFormat="1" ht="94.5" customHeight="1">
      <c r="A17" s="15"/>
      <c r="B17" s="120">
        <v>6</v>
      </c>
      <c r="C17" s="113" t="s">
        <v>48</v>
      </c>
      <c r="D17" s="114" t="s">
        <v>99</v>
      </c>
      <c r="E17" s="114" t="s">
        <v>85</v>
      </c>
      <c r="F17" s="58" t="s">
        <v>100</v>
      </c>
      <c r="G17" s="60" t="s">
        <v>101</v>
      </c>
      <c r="H17" s="62">
        <v>25590</v>
      </c>
      <c r="I17" s="62">
        <v>19192</v>
      </c>
      <c r="J17" s="62">
        <f t="shared" si="0"/>
        <v>74.9980461117624</v>
      </c>
      <c r="K17" s="62">
        <f>H17-I17</f>
        <v>6398</v>
      </c>
      <c r="L17" s="62"/>
      <c r="M17" s="115"/>
      <c r="N17" s="115"/>
      <c r="O17" s="115"/>
      <c r="P17" s="115"/>
      <c r="Q17" s="115"/>
      <c r="R17" s="115"/>
      <c r="S17" s="115"/>
      <c r="T17" s="115"/>
      <c r="U17" s="62">
        <v>11230</v>
      </c>
      <c r="V17" s="62">
        <v>8422</v>
      </c>
      <c r="W17" s="62">
        <f>U17-V17</f>
        <v>2808</v>
      </c>
      <c r="X17" s="62"/>
      <c r="Y17" s="62">
        <v>14360</v>
      </c>
      <c r="Z17" s="62">
        <v>10770</v>
      </c>
      <c r="AA17" s="62">
        <v>3590</v>
      </c>
      <c r="AB17" s="62"/>
      <c r="AC17" s="116"/>
      <c r="AD17" s="116"/>
      <c r="AE17" s="117"/>
      <c r="AF17" s="118"/>
      <c r="AG17" s="68"/>
      <c r="AH17" s="68"/>
      <c r="AI17" s="68"/>
      <c r="AJ17" s="69"/>
      <c r="AK17" s="69"/>
      <c r="AL17" s="69"/>
      <c r="AM17" s="69"/>
      <c r="AN17" s="70"/>
    </row>
    <row r="18" spans="1:40" s="16" customFormat="1" ht="40.5" customHeight="1">
      <c r="A18" s="15"/>
      <c r="B18" s="120"/>
      <c r="C18" s="135" t="s">
        <v>49</v>
      </c>
      <c r="D18" s="136"/>
      <c r="E18" s="133"/>
      <c r="F18" s="133"/>
      <c r="G18" s="134"/>
      <c r="H18" s="13">
        <f>H19</f>
        <v>5292</v>
      </c>
      <c r="I18" s="13">
        <f>I19</f>
        <v>3969</v>
      </c>
      <c r="J18" s="13">
        <f>J19</f>
        <v>75</v>
      </c>
      <c r="K18" s="13">
        <f>K19</f>
        <v>1323</v>
      </c>
      <c r="L18" s="13"/>
      <c r="M18" s="13"/>
      <c r="N18" s="13"/>
      <c r="O18" s="13"/>
      <c r="P18" s="13"/>
      <c r="Q18" s="13">
        <f>Q19</f>
        <v>206</v>
      </c>
      <c r="R18" s="13">
        <f>R19</f>
        <v>154</v>
      </c>
      <c r="S18" s="13">
        <f>S19</f>
        <v>52</v>
      </c>
      <c r="T18" s="13"/>
      <c r="U18" s="13">
        <f>U19</f>
        <v>2685</v>
      </c>
      <c r="V18" s="13">
        <f>V19</f>
        <v>2014</v>
      </c>
      <c r="W18" s="13">
        <f>W19</f>
        <v>671</v>
      </c>
      <c r="X18" s="13"/>
      <c r="Y18" s="13">
        <f>Y19</f>
        <v>2401</v>
      </c>
      <c r="Z18" s="13">
        <f>Z19</f>
        <v>1801</v>
      </c>
      <c r="AA18" s="13">
        <f>AA19</f>
        <v>600</v>
      </c>
      <c r="AB18" s="13"/>
      <c r="AC18" s="13"/>
      <c r="AD18" s="13"/>
      <c r="AE18" s="13"/>
      <c r="AF18" s="14"/>
      <c r="AG18" s="68">
        <f t="shared" si="2"/>
        <v>0</v>
      </c>
      <c r="AH18" s="68">
        <f t="shared" si="3"/>
        <v>0</v>
      </c>
      <c r="AI18" s="68">
        <f t="shared" si="4"/>
        <v>0</v>
      </c>
      <c r="AJ18" s="69">
        <f t="shared" si="5"/>
        <v>0</v>
      </c>
      <c r="AK18" s="69">
        <f t="shared" si="6"/>
        <v>0</v>
      </c>
      <c r="AL18" s="69">
        <f t="shared" si="7"/>
        <v>0</v>
      </c>
      <c r="AM18" s="69">
        <f t="shared" si="8"/>
        <v>0</v>
      </c>
      <c r="AN18" s="70"/>
    </row>
    <row r="19" spans="1:40" s="16" customFormat="1" ht="69.75" customHeight="1">
      <c r="A19" s="15"/>
      <c r="B19" s="120">
        <v>7</v>
      </c>
      <c r="C19" s="42" t="s">
        <v>52</v>
      </c>
      <c r="D19" s="59" t="s">
        <v>102</v>
      </c>
      <c r="E19" s="33" t="s">
        <v>85</v>
      </c>
      <c r="F19" s="32" t="s">
        <v>12</v>
      </c>
      <c r="G19" s="34" t="s">
        <v>91</v>
      </c>
      <c r="H19" s="35">
        <f>Q19+U19+Y19</f>
        <v>5292</v>
      </c>
      <c r="I19" s="35">
        <f>R19+V19+Z19</f>
        <v>3969</v>
      </c>
      <c r="J19" s="35">
        <f>'[1]FINANSOWANIE'!I56</f>
        <v>75</v>
      </c>
      <c r="K19" s="35">
        <f>S19+W19+AA19</f>
        <v>1323</v>
      </c>
      <c r="L19" s="35"/>
      <c r="M19" s="35"/>
      <c r="N19" s="35"/>
      <c r="O19" s="35"/>
      <c r="P19" s="35"/>
      <c r="Q19" s="35">
        <v>206</v>
      </c>
      <c r="R19" s="35">
        <v>154</v>
      </c>
      <c r="S19" s="35">
        <f>Q19-R19</f>
        <v>52</v>
      </c>
      <c r="T19" s="35"/>
      <c r="U19" s="35">
        <f>V19+W19</f>
        <v>2685</v>
      </c>
      <c r="V19" s="35">
        <v>2014</v>
      </c>
      <c r="W19" s="35">
        <v>671</v>
      </c>
      <c r="X19" s="35"/>
      <c r="Y19" s="35">
        <f>Z19+AA19</f>
        <v>2401</v>
      </c>
      <c r="Z19" s="35">
        <v>1801</v>
      </c>
      <c r="AA19" s="35">
        <v>600</v>
      </c>
      <c r="AB19" s="35"/>
      <c r="AC19" s="35"/>
      <c r="AD19" s="35"/>
      <c r="AE19" s="36"/>
      <c r="AF19" s="37"/>
      <c r="AG19" s="68">
        <f t="shared" si="2"/>
        <v>0</v>
      </c>
      <c r="AH19" s="68">
        <f t="shared" si="3"/>
        <v>0</v>
      </c>
      <c r="AI19" s="68">
        <f t="shared" si="4"/>
        <v>0</v>
      </c>
      <c r="AJ19" s="69">
        <f t="shared" si="5"/>
        <v>0</v>
      </c>
      <c r="AK19" s="69">
        <f t="shared" si="6"/>
        <v>0</v>
      </c>
      <c r="AL19" s="69">
        <f t="shared" si="7"/>
        <v>0</v>
      </c>
      <c r="AM19" s="69">
        <f t="shared" si="8"/>
        <v>0</v>
      </c>
      <c r="AN19" s="70"/>
    </row>
    <row r="20" spans="1:40" s="16" customFormat="1" ht="63.75" customHeight="1">
      <c r="A20" s="15"/>
      <c r="B20" s="120"/>
      <c r="C20" s="135" t="s">
        <v>50</v>
      </c>
      <c r="D20" s="136"/>
      <c r="E20" s="133"/>
      <c r="F20" s="133"/>
      <c r="G20" s="134"/>
      <c r="H20" s="5">
        <f>H21+H24</f>
        <v>68976</v>
      </c>
      <c r="I20" s="5">
        <f>I21+I24</f>
        <v>51445.75</v>
      </c>
      <c r="J20" s="5">
        <f aca="true" t="shared" si="11" ref="J20:J26">I20/H20*100</f>
        <v>74.58500057991185</v>
      </c>
      <c r="K20" s="5">
        <f aca="true" t="shared" si="12" ref="K20:AB20">K21+K24</f>
        <v>13024.25</v>
      </c>
      <c r="L20" s="5">
        <f t="shared" si="12"/>
        <v>4506</v>
      </c>
      <c r="M20" s="5">
        <f t="shared" si="12"/>
        <v>3162</v>
      </c>
      <c r="N20" s="5">
        <f t="shared" si="12"/>
        <v>2372</v>
      </c>
      <c r="O20" s="5">
        <f t="shared" si="12"/>
        <v>782</v>
      </c>
      <c r="P20" s="5">
        <f t="shared" si="12"/>
        <v>8</v>
      </c>
      <c r="Q20" s="5">
        <f t="shared" si="12"/>
        <v>17818</v>
      </c>
      <c r="R20" s="5">
        <f t="shared" si="12"/>
        <v>13087.75</v>
      </c>
      <c r="S20" s="5">
        <f t="shared" si="12"/>
        <v>3666.25</v>
      </c>
      <c r="T20" s="5">
        <f t="shared" si="12"/>
        <v>1064</v>
      </c>
      <c r="U20" s="5">
        <f t="shared" si="12"/>
        <v>37318</v>
      </c>
      <c r="V20" s="5">
        <f t="shared" si="12"/>
        <v>27978</v>
      </c>
      <c r="W20" s="5">
        <f t="shared" si="12"/>
        <v>7055</v>
      </c>
      <c r="X20" s="5">
        <f t="shared" si="12"/>
        <v>2285</v>
      </c>
      <c r="Y20" s="5">
        <f t="shared" si="12"/>
        <v>10680</v>
      </c>
      <c r="Z20" s="5">
        <f t="shared" si="12"/>
        <v>8010</v>
      </c>
      <c r="AA20" s="5">
        <f t="shared" si="12"/>
        <v>1522</v>
      </c>
      <c r="AB20" s="5">
        <f t="shared" si="12"/>
        <v>1148</v>
      </c>
      <c r="AC20" s="5"/>
      <c r="AD20" s="5"/>
      <c r="AE20" s="5"/>
      <c r="AF20" s="10"/>
      <c r="AG20" s="68">
        <f t="shared" si="2"/>
        <v>0</v>
      </c>
      <c r="AH20" s="68">
        <f t="shared" si="3"/>
        <v>0</v>
      </c>
      <c r="AI20" s="68">
        <f t="shared" si="4"/>
        <v>0</v>
      </c>
      <c r="AJ20" s="69">
        <f t="shared" si="5"/>
        <v>0</v>
      </c>
      <c r="AK20" s="69">
        <f t="shared" si="6"/>
        <v>0</v>
      </c>
      <c r="AL20" s="69">
        <f t="shared" si="7"/>
        <v>0</v>
      </c>
      <c r="AM20" s="69">
        <f t="shared" si="8"/>
        <v>-1</v>
      </c>
      <c r="AN20" s="70"/>
    </row>
    <row r="21" spans="1:40" s="16" customFormat="1" ht="63.75" customHeight="1">
      <c r="A21" s="15"/>
      <c r="B21" s="120"/>
      <c r="C21" s="131" t="s">
        <v>60</v>
      </c>
      <c r="D21" s="132"/>
      <c r="E21" s="133"/>
      <c r="F21" s="133"/>
      <c r="G21" s="134"/>
      <c r="H21" s="5">
        <f>H22+H23</f>
        <v>38063</v>
      </c>
      <c r="I21" s="5">
        <f>I22+I23</f>
        <v>28329</v>
      </c>
      <c r="J21" s="5">
        <f t="shared" si="11"/>
        <v>74.42660851745791</v>
      </c>
      <c r="K21" s="5">
        <f aca="true" t="shared" si="13" ref="K21:AB21">K22+K23</f>
        <v>5228</v>
      </c>
      <c r="L21" s="5">
        <f t="shared" si="13"/>
        <v>4506</v>
      </c>
      <c r="M21" s="5">
        <f t="shared" si="13"/>
        <v>45</v>
      </c>
      <c r="N21" s="5">
        <f t="shared" si="13"/>
        <v>34</v>
      </c>
      <c r="O21" s="5">
        <f t="shared" si="13"/>
        <v>3</v>
      </c>
      <c r="P21" s="5">
        <f t="shared" si="13"/>
        <v>8</v>
      </c>
      <c r="Q21" s="5">
        <f t="shared" si="13"/>
        <v>3955</v>
      </c>
      <c r="R21" s="5">
        <f t="shared" si="13"/>
        <v>2748</v>
      </c>
      <c r="S21" s="5">
        <f t="shared" si="13"/>
        <v>143</v>
      </c>
      <c r="T21" s="5">
        <f t="shared" si="13"/>
        <v>1064</v>
      </c>
      <c r="U21" s="5">
        <f t="shared" si="13"/>
        <v>23384</v>
      </c>
      <c r="V21" s="5">
        <f t="shared" si="13"/>
        <v>17538</v>
      </c>
      <c r="W21" s="5">
        <f t="shared" si="13"/>
        <v>3561</v>
      </c>
      <c r="X21" s="5">
        <f t="shared" si="13"/>
        <v>2285</v>
      </c>
      <c r="Y21" s="5">
        <f t="shared" si="13"/>
        <v>10680</v>
      </c>
      <c r="Z21" s="5">
        <f t="shared" si="13"/>
        <v>8010</v>
      </c>
      <c r="AA21" s="5">
        <f t="shared" si="13"/>
        <v>1522</v>
      </c>
      <c r="AB21" s="5">
        <f t="shared" si="13"/>
        <v>1148</v>
      </c>
      <c r="AC21" s="5"/>
      <c r="AD21" s="5"/>
      <c r="AE21" s="5"/>
      <c r="AF21" s="10"/>
      <c r="AG21" s="68">
        <f t="shared" si="2"/>
        <v>0</v>
      </c>
      <c r="AH21" s="68">
        <f t="shared" si="3"/>
        <v>0</v>
      </c>
      <c r="AI21" s="68">
        <f t="shared" si="4"/>
        <v>0</v>
      </c>
      <c r="AJ21" s="69">
        <f t="shared" si="5"/>
        <v>0</v>
      </c>
      <c r="AK21" s="69">
        <f t="shared" si="6"/>
        <v>0</v>
      </c>
      <c r="AL21" s="69">
        <f t="shared" si="7"/>
        <v>0</v>
      </c>
      <c r="AM21" s="69">
        <f t="shared" si="8"/>
        <v>-1</v>
      </c>
      <c r="AN21" s="70"/>
    </row>
    <row r="22" spans="1:40" s="16" customFormat="1" ht="63.75" customHeight="1" thickBot="1">
      <c r="A22" s="15"/>
      <c r="B22" s="120">
        <v>8</v>
      </c>
      <c r="C22" s="66" t="s">
        <v>64</v>
      </c>
      <c r="D22" s="75" t="s">
        <v>105</v>
      </c>
      <c r="E22" s="67" t="s">
        <v>65</v>
      </c>
      <c r="F22" s="75" t="s">
        <v>66</v>
      </c>
      <c r="G22" s="77" t="s">
        <v>90</v>
      </c>
      <c r="H22" s="78">
        <v>22193</v>
      </c>
      <c r="I22" s="78">
        <v>16645</v>
      </c>
      <c r="J22" s="78">
        <f t="shared" si="11"/>
        <v>75.00112648132294</v>
      </c>
      <c r="K22" s="78">
        <v>2702</v>
      </c>
      <c r="L22" s="78">
        <v>2846</v>
      </c>
      <c r="M22" s="78">
        <v>45</v>
      </c>
      <c r="N22" s="78">
        <v>34</v>
      </c>
      <c r="O22" s="78">
        <v>3</v>
      </c>
      <c r="P22" s="78">
        <v>8</v>
      </c>
      <c r="Q22" s="78">
        <v>960</v>
      </c>
      <c r="R22" s="78">
        <v>720</v>
      </c>
      <c r="S22" s="78">
        <v>2</v>
      </c>
      <c r="T22" s="78">
        <v>238</v>
      </c>
      <c r="U22" s="78">
        <v>10508</v>
      </c>
      <c r="V22" s="78">
        <v>7881</v>
      </c>
      <c r="W22" s="78">
        <v>1176</v>
      </c>
      <c r="X22" s="78">
        <v>1451</v>
      </c>
      <c r="Y22" s="78">
        <v>10680</v>
      </c>
      <c r="Z22" s="78">
        <v>8010</v>
      </c>
      <c r="AA22" s="78">
        <v>1522</v>
      </c>
      <c r="AB22" s="78">
        <v>1148</v>
      </c>
      <c r="AC22" s="78"/>
      <c r="AD22" s="78"/>
      <c r="AE22" s="80"/>
      <c r="AF22" s="64"/>
      <c r="AG22" s="68">
        <f t="shared" si="2"/>
        <v>0</v>
      </c>
      <c r="AH22" s="68">
        <f t="shared" si="3"/>
        <v>0</v>
      </c>
      <c r="AI22" s="68">
        <f t="shared" si="4"/>
        <v>0</v>
      </c>
      <c r="AJ22" s="69">
        <f t="shared" si="5"/>
        <v>0</v>
      </c>
      <c r="AK22" s="69">
        <f t="shared" si="6"/>
        <v>0</v>
      </c>
      <c r="AL22" s="69">
        <f t="shared" si="7"/>
        <v>0</v>
      </c>
      <c r="AM22" s="69">
        <f t="shared" si="8"/>
        <v>-1</v>
      </c>
      <c r="AN22" s="70"/>
    </row>
    <row r="23" spans="2:40" ht="123.75" customHeight="1" thickBot="1">
      <c r="B23" s="119">
        <v>9</v>
      </c>
      <c r="C23" s="89" t="s">
        <v>64</v>
      </c>
      <c r="D23" s="90" t="s">
        <v>106</v>
      </c>
      <c r="E23" s="91" t="s">
        <v>68</v>
      </c>
      <c r="F23" s="90" t="s">
        <v>3</v>
      </c>
      <c r="G23" s="92" t="s">
        <v>17</v>
      </c>
      <c r="H23" s="93">
        <v>15870</v>
      </c>
      <c r="I23" s="93">
        <v>11684</v>
      </c>
      <c r="J23" s="93">
        <f t="shared" si="11"/>
        <v>73.62318840579711</v>
      </c>
      <c r="K23" s="93">
        <v>2526</v>
      </c>
      <c r="L23" s="93">
        <v>1660</v>
      </c>
      <c r="M23" s="93"/>
      <c r="N23" s="93"/>
      <c r="O23" s="93"/>
      <c r="P23" s="93"/>
      <c r="Q23" s="93">
        <v>2995</v>
      </c>
      <c r="R23" s="93">
        <v>2028</v>
      </c>
      <c r="S23" s="93">
        <v>141</v>
      </c>
      <c r="T23" s="93">
        <v>826</v>
      </c>
      <c r="U23" s="93">
        <v>12876</v>
      </c>
      <c r="V23" s="93">
        <v>9657</v>
      </c>
      <c r="W23" s="94">
        <v>2385</v>
      </c>
      <c r="X23" s="94">
        <v>834</v>
      </c>
      <c r="Y23" s="93"/>
      <c r="Z23" s="93"/>
      <c r="AA23" s="93"/>
      <c r="AB23" s="93"/>
      <c r="AC23" s="93"/>
      <c r="AD23" s="93"/>
      <c r="AE23" s="94"/>
      <c r="AF23" s="95"/>
      <c r="AG23" s="68">
        <f aca="true" t="shared" si="14" ref="AG23:AG30">H23-I23-K23-L23</f>
        <v>0</v>
      </c>
      <c r="AH23" s="68">
        <f aca="true" t="shared" si="15" ref="AH23:AH30">M23-N23-O23-P23</f>
        <v>0</v>
      </c>
      <c r="AI23" s="68">
        <f aca="true" t="shared" si="16" ref="AI23:AI30">Q23-R23-S23-T23</f>
        <v>0</v>
      </c>
      <c r="AJ23" s="69">
        <f aca="true" t="shared" si="17" ref="AJ23:AJ30">U23-V23-W23-X23</f>
        <v>0</v>
      </c>
      <c r="AK23" s="69">
        <f aca="true" t="shared" si="18" ref="AK23:AK30">Y23-Z23-AA23-AB23</f>
        <v>0</v>
      </c>
      <c r="AL23" s="69">
        <f aca="true" t="shared" si="19" ref="AL23:AL30">AC23-AD23-AE23-AF23</f>
        <v>0</v>
      </c>
      <c r="AM23" s="69">
        <f aca="true" t="shared" si="20" ref="AM23:AM30">K23-O23-S23-W23-AA23-AE23</f>
        <v>0</v>
      </c>
      <c r="AN23" s="69"/>
    </row>
    <row r="24" spans="3:40" ht="50.25" customHeight="1">
      <c r="C24" s="131" t="s">
        <v>51</v>
      </c>
      <c r="D24" s="132"/>
      <c r="E24" s="133"/>
      <c r="F24" s="133"/>
      <c r="G24" s="134"/>
      <c r="H24" s="5">
        <f>SUM(H25:H30,H31:H33)</f>
        <v>30913</v>
      </c>
      <c r="I24" s="5">
        <f>SUM(I25:I30,I31:I33)</f>
        <v>23116.75</v>
      </c>
      <c r="J24" s="5">
        <f t="shared" si="11"/>
        <v>74.780027820011</v>
      </c>
      <c r="K24" s="5">
        <f>SUM(K25:K30,K31:K33)</f>
        <v>7796.25</v>
      </c>
      <c r="L24" s="5"/>
      <c r="M24" s="5">
        <f>SUM(M25:M30,M31:M33)</f>
        <v>3117</v>
      </c>
      <c r="N24" s="5">
        <f>SUM(N25:N30,N31:N33)</f>
        <v>2338</v>
      </c>
      <c r="O24" s="5">
        <f>SUM(O25:O30,O31:O33)</f>
        <v>779</v>
      </c>
      <c r="P24" s="5"/>
      <c r="Q24" s="5">
        <f>SUM(Q25:Q30,Q31:Q33)</f>
        <v>13863</v>
      </c>
      <c r="R24" s="5">
        <f>SUM(R25:R30,R31:R33)</f>
        <v>10339.75</v>
      </c>
      <c r="S24" s="5">
        <f>SUM(S25:S30,S31:S33)</f>
        <v>3523.25</v>
      </c>
      <c r="T24" s="5"/>
      <c r="U24" s="5">
        <f>SUM(U25:U30,U31:U33)</f>
        <v>13934</v>
      </c>
      <c r="V24" s="5">
        <f>SUM(V25:V30,V31:V33)</f>
        <v>10440</v>
      </c>
      <c r="W24" s="5">
        <f>SUM(W25:W30,W31:W33)</f>
        <v>3494</v>
      </c>
      <c r="X24" s="5"/>
      <c r="Y24" s="5"/>
      <c r="Z24" s="5"/>
      <c r="AA24" s="5"/>
      <c r="AB24" s="5"/>
      <c r="AC24" s="5"/>
      <c r="AD24" s="5"/>
      <c r="AE24" s="5"/>
      <c r="AF24" s="10"/>
      <c r="AG24" s="68">
        <f t="shared" si="14"/>
        <v>0</v>
      </c>
      <c r="AH24" s="68">
        <f t="shared" si="15"/>
        <v>0</v>
      </c>
      <c r="AI24" s="68">
        <f t="shared" si="16"/>
        <v>0</v>
      </c>
      <c r="AJ24" s="69">
        <f t="shared" si="17"/>
        <v>0</v>
      </c>
      <c r="AK24" s="69">
        <f t="shared" si="18"/>
        <v>0</v>
      </c>
      <c r="AL24" s="69">
        <f t="shared" si="19"/>
        <v>0</v>
      </c>
      <c r="AM24" s="69">
        <f t="shared" si="20"/>
        <v>0</v>
      </c>
      <c r="AN24" s="69"/>
    </row>
    <row r="25" spans="2:40" ht="68.25" customHeight="1">
      <c r="B25" s="119">
        <v>10</v>
      </c>
      <c r="C25" s="42" t="s">
        <v>53</v>
      </c>
      <c r="D25" s="32" t="str">
        <f>'[1]FINANSOWANIE'!E64</f>
        <v>Termomodernizacja oraz wymiana stolarki okiennej i drzwiowej w trzech obiektach budowlanych szpitala</v>
      </c>
      <c r="E25" s="33" t="str">
        <f>'[1]FINANSOWANIE'!B64</f>
        <v>Wojewódzki Szpital Zespolony im. L. Rydygiera w Toruniu</v>
      </c>
      <c r="F25" s="32" t="s">
        <v>18</v>
      </c>
      <c r="G25" s="34" t="s">
        <v>16</v>
      </c>
      <c r="H25" s="35">
        <v>6220</v>
      </c>
      <c r="I25" s="35">
        <f>H25*0.75</f>
        <v>4665</v>
      </c>
      <c r="J25" s="35">
        <f t="shared" si="11"/>
        <v>75</v>
      </c>
      <c r="K25" s="35">
        <f>H25-I25</f>
        <v>1555</v>
      </c>
      <c r="L25" s="35"/>
      <c r="M25" s="35">
        <v>2736</v>
      </c>
      <c r="N25" s="35">
        <v>2052</v>
      </c>
      <c r="O25" s="35">
        <v>684</v>
      </c>
      <c r="P25" s="35"/>
      <c r="Q25" s="35">
        <v>3484</v>
      </c>
      <c r="R25" s="35">
        <v>2613</v>
      </c>
      <c r="S25" s="35">
        <v>871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37"/>
      <c r="AG25" s="68">
        <f t="shared" si="14"/>
        <v>0</v>
      </c>
      <c r="AH25" s="68">
        <f t="shared" si="15"/>
        <v>0</v>
      </c>
      <c r="AI25" s="68">
        <f t="shared" si="16"/>
        <v>0</v>
      </c>
      <c r="AJ25" s="69">
        <f t="shared" si="17"/>
        <v>0</v>
      </c>
      <c r="AK25" s="69">
        <f t="shared" si="18"/>
        <v>0</v>
      </c>
      <c r="AL25" s="69">
        <f t="shared" si="19"/>
        <v>0</v>
      </c>
      <c r="AM25" s="69">
        <f t="shared" si="20"/>
        <v>0</v>
      </c>
      <c r="AN25" s="69"/>
    </row>
    <row r="26" spans="2:40" ht="93.75" customHeight="1" thickBot="1">
      <c r="B26" s="119">
        <v>11</v>
      </c>
      <c r="C26" s="74" t="s">
        <v>53</v>
      </c>
      <c r="D26" s="75" t="str">
        <f>'[1]FINANSOWANIE'!E65</f>
        <v>Rozwój Wysokospecjalistycznych procedur diagnostycznych w ramach wojewódzkiego ośrodka leczenia niewydolności sreca poprzez zalup angiografu oraz remont i adaptację pomieszczeń.</v>
      </c>
      <c r="E26" s="67" t="str">
        <f>'[1]FINANSOWANIE'!B65</f>
        <v>Wojewódzki Szpital im. Biziela w Bydgoszczy</v>
      </c>
      <c r="F26" s="75" t="s">
        <v>79</v>
      </c>
      <c r="G26" s="77">
        <v>2005</v>
      </c>
      <c r="H26" s="78">
        <v>5548</v>
      </c>
      <c r="I26" s="78">
        <v>4161</v>
      </c>
      <c r="J26" s="78">
        <f t="shared" si="11"/>
        <v>75</v>
      </c>
      <c r="K26" s="78">
        <v>1387</v>
      </c>
      <c r="L26" s="78"/>
      <c r="M26" s="78"/>
      <c r="N26" s="78"/>
      <c r="O26" s="78"/>
      <c r="P26" s="78"/>
      <c r="Q26" s="78">
        <v>5548</v>
      </c>
      <c r="R26" s="78">
        <v>4161</v>
      </c>
      <c r="S26" s="78">
        <v>1387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0"/>
      <c r="AF26" s="64"/>
      <c r="AG26" s="68">
        <f t="shared" si="14"/>
        <v>0</v>
      </c>
      <c r="AH26" s="68">
        <f t="shared" si="15"/>
        <v>0</v>
      </c>
      <c r="AI26" s="68">
        <f t="shared" si="16"/>
        <v>0</v>
      </c>
      <c r="AJ26" s="69">
        <f t="shared" si="17"/>
        <v>0</v>
      </c>
      <c r="AK26" s="69">
        <f t="shared" si="18"/>
        <v>0</v>
      </c>
      <c r="AL26" s="69">
        <f t="shared" si="19"/>
        <v>0</v>
      </c>
      <c r="AM26" s="69">
        <f t="shared" si="20"/>
        <v>0</v>
      </c>
      <c r="AN26" s="69"/>
    </row>
    <row r="27" spans="2:40" ht="116.25" customHeight="1">
      <c r="B27" s="119">
        <v>12</v>
      </c>
      <c r="C27" s="61" t="s">
        <v>53</v>
      </c>
      <c r="D27" s="58" t="s">
        <v>81</v>
      </c>
      <c r="E27" s="82" t="s">
        <v>82</v>
      </c>
      <c r="F27" s="58" t="s">
        <v>83</v>
      </c>
      <c r="G27" s="60">
        <v>2006</v>
      </c>
      <c r="H27" s="62">
        <v>2468</v>
      </c>
      <c r="I27" s="62">
        <v>1851</v>
      </c>
      <c r="J27" s="62">
        <f>'[1]FINANSOWANIE'!I69</f>
        <v>75</v>
      </c>
      <c r="K27" s="62">
        <f>H27-I27</f>
        <v>617</v>
      </c>
      <c r="L27" s="62"/>
      <c r="M27" s="62"/>
      <c r="N27" s="62"/>
      <c r="O27" s="62"/>
      <c r="P27" s="62"/>
      <c r="Q27" s="62"/>
      <c r="R27" s="62"/>
      <c r="S27" s="62"/>
      <c r="T27" s="62"/>
      <c r="U27" s="62">
        <v>2468</v>
      </c>
      <c r="V27" s="62">
        <v>1851</v>
      </c>
      <c r="W27" s="62">
        <v>617</v>
      </c>
      <c r="X27" s="62"/>
      <c r="Y27" s="62"/>
      <c r="Z27" s="62"/>
      <c r="AA27" s="62"/>
      <c r="AB27" s="62"/>
      <c r="AC27" s="62"/>
      <c r="AD27" s="62"/>
      <c r="AE27" s="62"/>
      <c r="AF27" s="63"/>
      <c r="AG27" s="68">
        <f t="shared" si="14"/>
        <v>0</v>
      </c>
      <c r="AH27" s="68">
        <f t="shared" si="15"/>
        <v>0</v>
      </c>
      <c r="AI27" s="68">
        <f t="shared" si="16"/>
        <v>0</v>
      </c>
      <c r="AJ27" s="69">
        <f t="shared" si="17"/>
        <v>0</v>
      </c>
      <c r="AK27" s="69">
        <f t="shared" si="18"/>
        <v>0</v>
      </c>
      <c r="AL27" s="69">
        <f t="shared" si="19"/>
        <v>0</v>
      </c>
      <c r="AM27" s="69">
        <f t="shared" si="20"/>
        <v>0</v>
      </c>
      <c r="AN27" s="69"/>
    </row>
    <row r="28" spans="2:40" ht="93.75" customHeight="1">
      <c r="B28" s="119">
        <v>13</v>
      </c>
      <c r="C28" s="42" t="s">
        <v>53</v>
      </c>
      <c r="D28" s="32" t="s">
        <v>39</v>
      </c>
      <c r="E28" s="32" t="s">
        <v>28</v>
      </c>
      <c r="F28" s="32" t="s">
        <v>27</v>
      </c>
      <c r="G28" s="34">
        <v>2005</v>
      </c>
      <c r="H28" s="35">
        <v>481</v>
      </c>
      <c r="I28" s="35">
        <v>361</v>
      </c>
      <c r="J28" s="35">
        <f>I28/H28*100</f>
        <v>75.05197505197505</v>
      </c>
      <c r="K28" s="35">
        <v>120</v>
      </c>
      <c r="L28" s="35"/>
      <c r="M28" s="35"/>
      <c r="N28" s="35"/>
      <c r="O28" s="35"/>
      <c r="P28" s="35"/>
      <c r="Q28" s="35">
        <v>481</v>
      </c>
      <c r="R28" s="35">
        <v>361</v>
      </c>
      <c r="S28" s="35">
        <v>120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7"/>
      <c r="AG28" s="68">
        <f t="shared" si="14"/>
        <v>0</v>
      </c>
      <c r="AH28" s="68">
        <f t="shared" si="15"/>
        <v>0</v>
      </c>
      <c r="AI28" s="68">
        <f t="shared" si="16"/>
        <v>0</v>
      </c>
      <c r="AJ28" s="69">
        <f t="shared" si="17"/>
        <v>0</v>
      </c>
      <c r="AK28" s="69">
        <f t="shared" si="18"/>
        <v>0</v>
      </c>
      <c r="AL28" s="69">
        <f t="shared" si="19"/>
        <v>0</v>
      </c>
      <c r="AM28" s="69">
        <f t="shared" si="20"/>
        <v>0</v>
      </c>
      <c r="AN28" s="69"/>
    </row>
    <row r="29" spans="2:40" ht="93.75" customHeight="1">
      <c r="B29" s="119">
        <v>14</v>
      </c>
      <c r="C29" s="42" t="s">
        <v>53</v>
      </c>
      <c r="D29" s="32" t="s">
        <v>103</v>
      </c>
      <c r="E29" s="43" t="s">
        <v>29</v>
      </c>
      <c r="F29" s="32" t="s">
        <v>30</v>
      </c>
      <c r="G29" s="34">
        <v>2005</v>
      </c>
      <c r="H29" s="35">
        <v>362</v>
      </c>
      <c r="I29" s="35">
        <v>272</v>
      </c>
      <c r="J29" s="35">
        <f>I29/H29*100</f>
        <v>75.13812154696133</v>
      </c>
      <c r="K29" s="35">
        <v>90</v>
      </c>
      <c r="L29" s="35"/>
      <c r="M29" s="35"/>
      <c r="N29" s="35"/>
      <c r="O29" s="35"/>
      <c r="P29" s="35"/>
      <c r="Q29" s="35">
        <v>362</v>
      </c>
      <c r="R29" s="35">
        <v>272</v>
      </c>
      <c r="S29" s="35">
        <v>90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7"/>
      <c r="AG29" s="68">
        <f t="shared" si="14"/>
        <v>0</v>
      </c>
      <c r="AH29" s="68">
        <f t="shared" si="15"/>
        <v>0</v>
      </c>
      <c r="AI29" s="68">
        <f t="shared" si="16"/>
        <v>0</v>
      </c>
      <c r="AJ29" s="69">
        <f t="shared" si="17"/>
        <v>0</v>
      </c>
      <c r="AK29" s="69">
        <f t="shared" si="18"/>
        <v>0</v>
      </c>
      <c r="AL29" s="69">
        <f t="shared" si="19"/>
        <v>0</v>
      </c>
      <c r="AM29" s="69">
        <f t="shared" si="20"/>
        <v>0</v>
      </c>
      <c r="AN29" s="69"/>
    </row>
    <row r="30" spans="2:40" ht="93.75" customHeight="1" thickBot="1">
      <c r="B30" s="119">
        <v>15</v>
      </c>
      <c r="C30" s="74" t="s">
        <v>53</v>
      </c>
      <c r="D30" s="75" t="s">
        <v>2</v>
      </c>
      <c r="E30" s="96" t="s">
        <v>19</v>
      </c>
      <c r="F30" s="75" t="s">
        <v>20</v>
      </c>
      <c r="G30" s="77">
        <v>2005</v>
      </c>
      <c r="H30" s="97">
        <v>1085</v>
      </c>
      <c r="I30" s="98">
        <f>H30*0.75</f>
        <v>813.75</v>
      </c>
      <c r="J30" s="98">
        <f>I30/H30*100</f>
        <v>75</v>
      </c>
      <c r="K30" s="78">
        <f>H30-I30</f>
        <v>271.25</v>
      </c>
      <c r="L30" s="78"/>
      <c r="M30" s="99"/>
      <c r="N30" s="99"/>
      <c r="O30" s="99"/>
      <c r="P30" s="99"/>
      <c r="Q30" s="78">
        <v>1085</v>
      </c>
      <c r="R30" s="78">
        <f>Q30*0.75</f>
        <v>813.75</v>
      </c>
      <c r="S30" s="78">
        <f>Q30-R30</f>
        <v>271.25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64"/>
      <c r="AG30" s="68">
        <f t="shared" si="14"/>
        <v>0</v>
      </c>
      <c r="AH30" s="68">
        <f t="shared" si="15"/>
        <v>0</v>
      </c>
      <c r="AI30" s="68">
        <f t="shared" si="16"/>
        <v>0</v>
      </c>
      <c r="AJ30" s="69">
        <f t="shared" si="17"/>
        <v>0</v>
      </c>
      <c r="AK30" s="69">
        <f t="shared" si="18"/>
        <v>0</v>
      </c>
      <c r="AL30" s="69">
        <f t="shared" si="19"/>
        <v>0</v>
      </c>
      <c r="AM30" s="69">
        <f t="shared" si="20"/>
        <v>0</v>
      </c>
      <c r="AN30" s="69"/>
    </row>
    <row r="31" spans="2:40" ht="120" customHeight="1">
      <c r="B31" s="119">
        <v>16</v>
      </c>
      <c r="C31" s="61" t="s">
        <v>53</v>
      </c>
      <c r="D31" s="58" t="s">
        <v>21</v>
      </c>
      <c r="E31" s="82" t="s">
        <v>1</v>
      </c>
      <c r="F31" s="58" t="s">
        <v>22</v>
      </c>
      <c r="G31" s="60" t="s">
        <v>15</v>
      </c>
      <c r="H31" s="62">
        <v>2244</v>
      </c>
      <c r="I31" s="62">
        <v>1615</v>
      </c>
      <c r="J31" s="62">
        <f>I31/H31*100</f>
        <v>71.96969696969697</v>
      </c>
      <c r="K31" s="62">
        <v>629</v>
      </c>
      <c r="L31" s="62"/>
      <c r="M31" s="100">
        <v>181</v>
      </c>
      <c r="N31" s="100">
        <v>136</v>
      </c>
      <c r="O31" s="100">
        <v>45</v>
      </c>
      <c r="P31" s="101"/>
      <c r="Q31" s="102">
        <v>1801</v>
      </c>
      <c r="R31" s="102">
        <v>1293</v>
      </c>
      <c r="S31" s="102">
        <v>508</v>
      </c>
      <c r="T31" s="103"/>
      <c r="U31" s="103">
        <v>263</v>
      </c>
      <c r="V31" s="103">
        <v>187</v>
      </c>
      <c r="W31" s="103">
        <v>76</v>
      </c>
      <c r="X31" s="104"/>
      <c r="Y31" s="104"/>
      <c r="Z31" s="103"/>
      <c r="AA31" s="103"/>
      <c r="AB31" s="103"/>
      <c r="AC31" s="62"/>
      <c r="AD31" s="62"/>
      <c r="AE31" s="62"/>
      <c r="AF31" s="63"/>
      <c r="AG31" s="68">
        <f>H31-I31-K31-L31</f>
        <v>0</v>
      </c>
      <c r="AH31" s="68">
        <f>M31-N31-O31-P31</f>
        <v>0</v>
      </c>
      <c r="AI31" s="68">
        <f>Q31-R31-S31-T31</f>
        <v>0</v>
      </c>
      <c r="AJ31" s="69">
        <f>U31-V31-W31-X31</f>
        <v>0</v>
      </c>
      <c r="AK31" s="69">
        <f>Y31-Z31-AA31-AB31</f>
        <v>0</v>
      </c>
      <c r="AL31" s="69">
        <f>AC31-AD31-AE31-AF31</f>
        <v>0</v>
      </c>
      <c r="AM31" s="69">
        <f>K31-O31-S31-W31-AA31-AE31</f>
        <v>0</v>
      </c>
      <c r="AN31" s="69"/>
    </row>
    <row r="32" spans="2:40" ht="95.25" customHeight="1">
      <c r="B32" s="119">
        <v>17</v>
      </c>
      <c r="C32" s="42" t="s">
        <v>53</v>
      </c>
      <c r="D32" s="32" t="s">
        <v>25</v>
      </c>
      <c r="E32" s="33" t="s">
        <v>24</v>
      </c>
      <c r="F32" s="81" t="s">
        <v>26</v>
      </c>
      <c r="G32" s="34">
        <v>2004</v>
      </c>
      <c r="H32" s="35">
        <v>200</v>
      </c>
      <c r="I32" s="35">
        <f>H32*0.75</f>
        <v>150</v>
      </c>
      <c r="J32" s="35">
        <f>I32/H32*100</f>
        <v>75</v>
      </c>
      <c r="K32" s="35">
        <f>H32-I32</f>
        <v>50</v>
      </c>
      <c r="L32" s="35"/>
      <c r="M32" s="46">
        <v>200</v>
      </c>
      <c r="N32" s="46">
        <v>150</v>
      </c>
      <c r="O32" s="46">
        <v>50</v>
      </c>
      <c r="P32" s="44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7"/>
      <c r="AG32" s="68">
        <f>H32-I32-K32-L32</f>
        <v>0</v>
      </c>
      <c r="AH32" s="68">
        <f>M32-N32-O32-P32</f>
        <v>0</v>
      </c>
      <c r="AI32" s="68">
        <f>Q32-R32-S32-T32</f>
        <v>0</v>
      </c>
      <c r="AJ32" s="69">
        <f>U32-V32-W32-X32</f>
        <v>0</v>
      </c>
      <c r="AK32" s="69">
        <f>Y32-Z32-AA32-AB32</f>
        <v>0</v>
      </c>
      <c r="AL32" s="69">
        <f>AC32-AD32-AE32-AF32</f>
        <v>0</v>
      </c>
      <c r="AM32" s="69">
        <f>K32-O32-S32-W32-AA32-AE32</f>
        <v>0</v>
      </c>
      <c r="AN32" s="69"/>
    </row>
    <row r="33" spans="2:40" ht="71.25" customHeight="1" thickBot="1">
      <c r="B33" s="119">
        <v>18</v>
      </c>
      <c r="C33" s="74" t="s">
        <v>53</v>
      </c>
      <c r="D33" s="75" t="s">
        <v>77</v>
      </c>
      <c r="E33" s="75" t="s">
        <v>86</v>
      </c>
      <c r="F33" s="75" t="s">
        <v>78</v>
      </c>
      <c r="G33" s="83" t="s">
        <v>17</v>
      </c>
      <c r="H33" s="84">
        <f>I33+K33</f>
        <v>12305</v>
      </c>
      <c r="I33" s="84">
        <f>R33+V33</f>
        <v>9228</v>
      </c>
      <c r="J33" s="84">
        <v>75.00201013106054</v>
      </c>
      <c r="K33" s="84">
        <f>S33+W33</f>
        <v>3077</v>
      </c>
      <c r="L33" s="84"/>
      <c r="M33" s="85"/>
      <c r="N33" s="85"/>
      <c r="O33" s="85"/>
      <c r="P33" s="85"/>
      <c r="Q33" s="86">
        <f>R33+S33</f>
        <v>1102</v>
      </c>
      <c r="R33" s="84">
        <v>826</v>
      </c>
      <c r="S33" s="78">
        <v>276</v>
      </c>
      <c r="T33" s="78"/>
      <c r="U33" s="78">
        <f>V33+W33</f>
        <v>11203</v>
      </c>
      <c r="V33" s="78">
        <v>8402</v>
      </c>
      <c r="W33" s="78">
        <v>2801</v>
      </c>
      <c r="X33" s="78"/>
      <c r="Y33" s="78"/>
      <c r="Z33" s="78"/>
      <c r="AA33" s="78"/>
      <c r="AB33" s="78"/>
      <c r="AC33" s="78"/>
      <c r="AD33" s="78"/>
      <c r="AE33" s="78"/>
      <c r="AF33" s="64"/>
      <c r="AG33" s="68">
        <f>H33-I33-K33-L33</f>
        <v>0</v>
      </c>
      <c r="AH33" s="68">
        <f>M33-N33-O33-P33</f>
        <v>0</v>
      </c>
      <c r="AI33" s="68">
        <f>Q33-R33-S33-T33</f>
        <v>0</v>
      </c>
      <c r="AJ33" s="69">
        <f>U33-V33-W33-X33</f>
        <v>0</v>
      </c>
      <c r="AK33" s="69">
        <f>Y33-Z33-AA33-AB33</f>
        <v>0</v>
      </c>
      <c r="AL33" s="69">
        <f>AC33-AD33-AE33-AF33</f>
        <v>0</v>
      </c>
      <c r="AM33" s="69">
        <f>K33-O33-S33-W33-AA33-AE33</f>
        <v>0</v>
      </c>
      <c r="AN33" s="69"/>
    </row>
    <row r="34" spans="3:40" ht="71.25" customHeight="1">
      <c r="C34" s="141" t="s">
        <v>4</v>
      </c>
      <c r="D34" s="142"/>
      <c r="E34" s="139"/>
      <c r="F34" s="139"/>
      <c r="G34" s="140"/>
      <c r="H34" s="72">
        <f>H35+H36</f>
        <v>11506</v>
      </c>
      <c r="I34" s="72">
        <f>I35+I36</f>
        <v>6072</v>
      </c>
      <c r="J34" s="72">
        <f>I34/H34*100</f>
        <v>52.77246653919694</v>
      </c>
      <c r="K34" s="72">
        <f>K35+K36</f>
        <v>4434</v>
      </c>
      <c r="L34" s="72">
        <f>L35+L36</f>
        <v>1000</v>
      </c>
      <c r="M34" s="72"/>
      <c r="N34" s="72"/>
      <c r="O34" s="72"/>
      <c r="P34" s="72"/>
      <c r="Q34" s="72">
        <f aca="true" t="shared" si="21" ref="Q34:X34">Q35+Q36</f>
        <v>5208</v>
      </c>
      <c r="R34" s="72">
        <f t="shared" si="21"/>
        <v>2562</v>
      </c>
      <c r="S34" s="72">
        <f t="shared" si="21"/>
        <v>2338</v>
      </c>
      <c r="T34" s="72">
        <f t="shared" si="21"/>
        <v>308</v>
      </c>
      <c r="U34" s="72">
        <f t="shared" si="21"/>
        <v>6298</v>
      </c>
      <c r="V34" s="72">
        <f t="shared" si="21"/>
        <v>3510</v>
      </c>
      <c r="W34" s="72">
        <f t="shared" si="21"/>
        <v>2096</v>
      </c>
      <c r="X34" s="72">
        <f t="shared" si="21"/>
        <v>692</v>
      </c>
      <c r="Y34" s="72"/>
      <c r="Z34" s="72"/>
      <c r="AA34" s="72"/>
      <c r="AB34" s="72"/>
      <c r="AC34" s="72"/>
      <c r="AD34" s="72"/>
      <c r="AE34" s="72"/>
      <c r="AF34" s="73"/>
      <c r="AG34" s="68"/>
      <c r="AH34" s="68"/>
      <c r="AI34" s="68"/>
      <c r="AJ34" s="69"/>
      <c r="AK34" s="69"/>
      <c r="AL34" s="69"/>
      <c r="AM34" s="69"/>
      <c r="AN34" s="69"/>
    </row>
    <row r="35" spans="2:40" ht="229.5" customHeight="1">
      <c r="B35" s="119">
        <v>19</v>
      </c>
      <c r="C35" s="42" t="s">
        <v>55</v>
      </c>
      <c r="D35" s="32" t="str">
        <f>'[1]FINANSOWANIE'!E15</f>
        <v>"Wielokulturowość - tolerancja - integracja" - modernizacja Muzeum Etnograficznego w Toruniu</v>
      </c>
      <c r="E35" s="33" t="str">
        <f>'[1]FINANSOWANIE'!B15</f>
        <v>Muzeum Etnograficzne im. Marii Znamierowskiej – Prufferowej w Toruniu</v>
      </c>
      <c r="F35" s="32" t="s">
        <v>44</v>
      </c>
      <c r="G35" s="34" t="s">
        <v>17</v>
      </c>
      <c r="H35" s="35">
        <v>4800</v>
      </c>
      <c r="I35" s="35">
        <v>2322</v>
      </c>
      <c r="J35" s="35">
        <v>48.375</v>
      </c>
      <c r="K35" s="35">
        <v>1478</v>
      </c>
      <c r="L35" s="35">
        <v>1000</v>
      </c>
      <c r="M35" s="35"/>
      <c r="N35" s="35"/>
      <c r="O35" s="35"/>
      <c r="P35" s="35"/>
      <c r="Q35" s="35">
        <v>2036</v>
      </c>
      <c r="R35" s="35">
        <v>985</v>
      </c>
      <c r="S35" s="35">
        <v>743</v>
      </c>
      <c r="T35" s="35">
        <v>308</v>
      </c>
      <c r="U35" s="35">
        <v>2764</v>
      </c>
      <c r="V35" s="35">
        <v>1337</v>
      </c>
      <c r="W35" s="35">
        <v>735</v>
      </c>
      <c r="X35" s="35">
        <v>692</v>
      </c>
      <c r="Y35" s="35"/>
      <c r="Z35" s="35"/>
      <c r="AA35" s="35"/>
      <c r="AB35" s="35"/>
      <c r="AC35" s="35"/>
      <c r="AD35" s="35"/>
      <c r="AE35" s="36"/>
      <c r="AF35" s="37"/>
      <c r="AG35" s="68"/>
      <c r="AH35" s="68"/>
      <c r="AI35" s="68"/>
      <c r="AJ35" s="69"/>
      <c r="AK35" s="69"/>
      <c r="AL35" s="69"/>
      <c r="AM35" s="69"/>
      <c r="AN35" s="69"/>
    </row>
    <row r="36" spans="2:40" ht="93" customHeight="1" thickBot="1">
      <c r="B36" s="119">
        <v>20</v>
      </c>
      <c r="C36" s="74" t="s">
        <v>55</v>
      </c>
      <c r="D36" s="75" t="s">
        <v>107</v>
      </c>
      <c r="E36" s="67" t="str">
        <f>'[1]FINANSOWANIE'!B83</f>
        <v>Filharmonia Pomorska</v>
      </c>
      <c r="F36" s="75" t="s">
        <v>23</v>
      </c>
      <c r="G36" s="77" t="s">
        <v>17</v>
      </c>
      <c r="H36" s="78">
        <v>6706</v>
      </c>
      <c r="I36" s="78">
        <v>3750</v>
      </c>
      <c r="J36" s="78">
        <f>I36/H36*100</f>
        <v>55.92007157769162</v>
      </c>
      <c r="K36" s="78">
        <v>2956</v>
      </c>
      <c r="L36" s="78"/>
      <c r="M36" s="78"/>
      <c r="N36" s="78"/>
      <c r="O36" s="78"/>
      <c r="P36" s="78"/>
      <c r="Q36" s="78">
        <v>3172</v>
      </c>
      <c r="R36" s="78">
        <v>1577</v>
      </c>
      <c r="S36" s="78">
        <v>1595</v>
      </c>
      <c r="T36" s="78"/>
      <c r="U36" s="78">
        <v>3534</v>
      </c>
      <c r="V36" s="78">
        <v>2173</v>
      </c>
      <c r="W36" s="78">
        <v>1361</v>
      </c>
      <c r="X36" s="78"/>
      <c r="Y36" s="78"/>
      <c r="Z36" s="78"/>
      <c r="AA36" s="78"/>
      <c r="AB36" s="78"/>
      <c r="AC36" s="78"/>
      <c r="AD36" s="78"/>
      <c r="AE36" s="80"/>
      <c r="AF36" s="64"/>
      <c r="AG36" s="68"/>
      <c r="AH36" s="68"/>
      <c r="AI36" s="68"/>
      <c r="AJ36" s="69"/>
      <c r="AK36" s="69"/>
      <c r="AL36" s="69"/>
      <c r="AM36" s="69"/>
      <c r="AN36" s="69"/>
    </row>
    <row r="37" spans="3:40" ht="37.5" customHeight="1">
      <c r="C37" s="135" t="s">
        <v>92</v>
      </c>
      <c r="D37" s="136"/>
      <c r="E37" s="133"/>
      <c r="F37" s="133"/>
      <c r="G37" s="134"/>
      <c r="H37" s="5">
        <f>H38+H39</f>
        <v>82290</v>
      </c>
      <c r="I37" s="5">
        <f>I38+I39</f>
        <v>51626</v>
      </c>
      <c r="J37" s="3">
        <f>I37/H37*100</f>
        <v>62.73666302102321</v>
      </c>
      <c r="K37" s="5">
        <f>K38+K39</f>
        <v>30664</v>
      </c>
      <c r="L37" s="5"/>
      <c r="M37" s="5"/>
      <c r="N37" s="5"/>
      <c r="O37" s="5"/>
      <c r="P37" s="5"/>
      <c r="Q37" s="5">
        <f>Q38+Q39</f>
        <v>28396</v>
      </c>
      <c r="R37" s="5">
        <f>R38+R39</f>
        <v>17669</v>
      </c>
      <c r="S37" s="5">
        <f>S38+S39</f>
        <v>10727</v>
      </c>
      <c r="T37" s="5"/>
      <c r="U37" s="5">
        <f>U38+U39</f>
        <v>53893</v>
      </c>
      <c r="V37" s="5">
        <f>V38+V39</f>
        <v>33956</v>
      </c>
      <c r="W37" s="5">
        <f>W38+W39</f>
        <v>19937</v>
      </c>
      <c r="X37" s="5"/>
      <c r="Y37" s="5"/>
      <c r="Z37" s="5"/>
      <c r="AA37" s="5"/>
      <c r="AB37" s="5"/>
      <c r="AC37" s="5"/>
      <c r="AD37" s="5"/>
      <c r="AE37" s="5"/>
      <c r="AF37" s="10"/>
      <c r="AG37" s="68">
        <f>H37-I37-K37-L37</f>
        <v>0</v>
      </c>
      <c r="AH37" s="68">
        <f>M37-N37-O37-P37</f>
        <v>0</v>
      </c>
      <c r="AI37" s="68">
        <f>Q37-R37-S37-T37</f>
        <v>0</v>
      </c>
      <c r="AJ37" s="69">
        <f>U37-V37-W37-X37</f>
        <v>0</v>
      </c>
      <c r="AK37" s="69">
        <f>Y37-Z37-AA37-AB37</f>
        <v>0</v>
      </c>
      <c r="AL37" s="69">
        <f>AC37-AD37-AE37-AF37</f>
        <v>0</v>
      </c>
      <c r="AM37" s="69">
        <f>K37-O37-S37-W37-AA37-AE37</f>
        <v>0</v>
      </c>
      <c r="AN37" s="69"/>
    </row>
    <row r="38" spans="2:40" ht="91.5" customHeight="1">
      <c r="B38" s="119">
        <v>21</v>
      </c>
      <c r="C38" s="42" t="s">
        <v>54</v>
      </c>
      <c r="D38" s="32" t="str">
        <f>'[1]FINANSOWANIE'!E7</f>
        <v>INFOBIBNET-Informacja, biblioteka, sieć</v>
      </c>
      <c r="E38" s="33" t="str">
        <f>'[1]FINANSOWANIE'!B7</f>
        <v>Wojewódzka Biblioteka Publiczna – Książnica Kopernikańska w Toruniu</v>
      </c>
      <c r="F38" s="32" t="s">
        <v>43</v>
      </c>
      <c r="G38" s="34" t="s">
        <v>17</v>
      </c>
      <c r="H38" s="35">
        <v>5530</v>
      </c>
      <c r="I38" s="35">
        <v>3936</v>
      </c>
      <c r="J38" s="35">
        <f>I38/H38*100</f>
        <v>71.1754068716094</v>
      </c>
      <c r="K38" s="35">
        <v>1594</v>
      </c>
      <c r="L38" s="35"/>
      <c r="M38" s="35"/>
      <c r="N38" s="35"/>
      <c r="O38" s="35"/>
      <c r="P38" s="35"/>
      <c r="Q38" s="45">
        <v>1631</v>
      </c>
      <c r="R38" s="35">
        <v>1170</v>
      </c>
      <c r="S38" s="35">
        <v>461</v>
      </c>
      <c r="T38" s="35"/>
      <c r="U38" s="35">
        <v>3898</v>
      </c>
      <c r="V38" s="35">
        <v>2765</v>
      </c>
      <c r="W38" s="35">
        <v>1133</v>
      </c>
      <c r="X38" s="35"/>
      <c r="Y38" s="35"/>
      <c r="Z38" s="35"/>
      <c r="AA38" s="35"/>
      <c r="AB38" s="35"/>
      <c r="AC38" s="35"/>
      <c r="AD38" s="35"/>
      <c r="AE38" s="36"/>
      <c r="AF38" s="37"/>
      <c r="AG38" s="68">
        <f>H38-I38-K38-L38</f>
        <v>0</v>
      </c>
      <c r="AH38" s="68">
        <f>M38-N38-O38-P38</f>
        <v>0</v>
      </c>
      <c r="AI38" s="68">
        <f>Q38-R38-S38-T38</f>
        <v>0</v>
      </c>
      <c r="AJ38" s="69">
        <f>U38-V38-W38-X38</f>
        <v>0</v>
      </c>
      <c r="AK38" s="69">
        <f>Y38-Z38-AA38-AB38</f>
        <v>0</v>
      </c>
      <c r="AL38" s="69">
        <f>AC38-AD38-AE38-AF38</f>
        <v>0</v>
      </c>
      <c r="AM38" s="69">
        <f aca="true" t="shared" si="22" ref="AM38:AM45">K38-O38-S38-W38-AA38-AE38</f>
        <v>0</v>
      </c>
      <c r="AN38" s="69"/>
    </row>
    <row r="39" spans="2:40" ht="69.75" customHeight="1" thickBot="1">
      <c r="B39" s="119">
        <v>22</v>
      </c>
      <c r="C39" s="74" t="s">
        <v>54</v>
      </c>
      <c r="D39" s="75" t="s">
        <v>104</v>
      </c>
      <c r="E39" s="67" t="str">
        <f>'[1]FINANSOWANIE'!B26</f>
        <v>Kujawsko – Pomorska Sieć Informacyjna Sp. z o.o.</v>
      </c>
      <c r="F39" s="76" t="s">
        <v>11</v>
      </c>
      <c r="G39" s="77" t="s">
        <v>17</v>
      </c>
      <c r="H39" s="78">
        <v>76760</v>
      </c>
      <c r="I39" s="78">
        <v>47690</v>
      </c>
      <c r="J39" s="78">
        <f>I39/H39*100</f>
        <v>62.12871287128713</v>
      </c>
      <c r="K39" s="78">
        <f>H39-I39</f>
        <v>29070</v>
      </c>
      <c r="L39" s="79"/>
      <c r="M39" s="78"/>
      <c r="N39" s="78"/>
      <c r="O39" s="78"/>
      <c r="P39" s="79"/>
      <c r="Q39" s="78">
        <v>26765</v>
      </c>
      <c r="R39" s="78">
        <v>16499</v>
      </c>
      <c r="S39" s="78">
        <v>10266</v>
      </c>
      <c r="T39" s="79"/>
      <c r="U39" s="78">
        <v>49995</v>
      </c>
      <c r="V39" s="78">
        <v>31191</v>
      </c>
      <c r="W39" s="78">
        <v>18804</v>
      </c>
      <c r="X39" s="79"/>
      <c r="Y39" s="78"/>
      <c r="Z39" s="78"/>
      <c r="AA39" s="78"/>
      <c r="AB39" s="78"/>
      <c r="AC39" s="78"/>
      <c r="AD39" s="78"/>
      <c r="AE39" s="80"/>
      <c r="AF39" s="64"/>
      <c r="AG39" s="68">
        <f>H39-I39-K39-L39</f>
        <v>0</v>
      </c>
      <c r="AH39" s="68">
        <f>M39-N39-O39-P39</f>
        <v>0</v>
      </c>
      <c r="AI39" s="68">
        <f>Q39-R39-S39-T39</f>
        <v>0</v>
      </c>
      <c r="AJ39" s="69">
        <f>U39-V39-W39-X39</f>
        <v>0</v>
      </c>
      <c r="AK39" s="69">
        <f>Y39-Z39-AA39-AB39</f>
        <v>0</v>
      </c>
      <c r="AL39" s="69">
        <f>AC39-AD39-AE39-AF39</f>
        <v>0</v>
      </c>
      <c r="AM39" s="69">
        <f>K39-O39-S39-W39-AA39-AE39</f>
        <v>0</v>
      </c>
      <c r="AN39" s="69"/>
    </row>
    <row r="40" spans="3:40" ht="39" customHeight="1">
      <c r="C40" s="137" t="s">
        <v>5</v>
      </c>
      <c r="D40" s="138"/>
      <c r="E40" s="139"/>
      <c r="F40" s="139"/>
      <c r="G40" s="140"/>
      <c r="H40" s="72">
        <f>H41+H43</f>
        <v>3921</v>
      </c>
      <c r="I40" s="72">
        <f>I41+I43</f>
        <v>2452</v>
      </c>
      <c r="J40" s="72">
        <f>I40/H40*100</f>
        <v>62.5350675847998</v>
      </c>
      <c r="K40" s="72">
        <f>K41+K43</f>
        <v>491</v>
      </c>
      <c r="L40" s="72">
        <f>L41+L43</f>
        <v>978</v>
      </c>
      <c r="M40" s="72"/>
      <c r="N40" s="72"/>
      <c r="O40" s="72"/>
      <c r="P40" s="72"/>
      <c r="Q40" s="72">
        <f aca="true" t="shared" si="23" ref="Q40:X40">Q41+Q43</f>
        <v>3271</v>
      </c>
      <c r="R40" s="72">
        <f t="shared" si="23"/>
        <v>2053</v>
      </c>
      <c r="S40" s="72">
        <f t="shared" si="23"/>
        <v>411</v>
      </c>
      <c r="T40" s="72">
        <f t="shared" si="23"/>
        <v>807</v>
      </c>
      <c r="U40" s="72">
        <f t="shared" si="23"/>
        <v>650</v>
      </c>
      <c r="V40" s="72">
        <f t="shared" si="23"/>
        <v>399</v>
      </c>
      <c r="W40" s="72">
        <f t="shared" si="23"/>
        <v>80</v>
      </c>
      <c r="X40" s="72">
        <f t="shared" si="23"/>
        <v>171</v>
      </c>
      <c r="Y40" s="72"/>
      <c r="Z40" s="72"/>
      <c r="AA40" s="72"/>
      <c r="AB40" s="72"/>
      <c r="AC40" s="72"/>
      <c r="AD40" s="72"/>
      <c r="AE40" s="72"/>
      <c r="AF40" s="73"/>
      <c r="AG40" s="68"/>
      <c r="AH40" s="68"/>
      <c r="AI40" s="68"/>
      <c r="AJ40" s="69"/>
      <c r="AK40" s="69"/>
      <c r="AL40" s="69"/>
      <c r="AM40" s="69"/>
      <c r="AN40" s="69"/>
    </row>
    <row r="41" spans="3:40" ht="38.25" customHeight="1">
      <c r="C41" s="135" t="s">
        <v>6</v>
      </c>
      <c r="D41" s="136"/>
      <c r="E41" s="133"/>
      <c r="F41" s="133"/>
      <c r="G41" s="134"/>
      <c r="H41" s="5">
        <f>H42</f>
        <v>2382</v>
      </c>
      <c r="I41" s="5">
        <f>I42</f>
        <v>1464</v>
      </c>
      <c r="J41" s="5">
        <f>J42</f>
        <v>70</v>
      </c>
      <c r="K41" s="5">
        <f>K42</f>
        <v>294</v>
      </c>
      <c r="L41" s="5">
        <f>L42</f>
        <v>624</v>
      </c>
      <c r="M41" s="5"/>
      <c r="N41" s="5"/>
      <c r="O41" s="5"/>
      <c r="P41" s="5"/>
      <c r="Q41" s="5">
        <f aca="true" t="shared" si="24" ref="Q41:X41">Q42</f>
        <v>1732</v>
      </c>
      <c r="R41" s="5">
        <f t="shared" si="24"/>
        <v>1065</v>
      </c>
      <c r="S41" s="5">
        <f t="shared" si="24"/>
        <v>214</v>
      </c>
      <c r="T41" s="5">
        <f t="shared" si="24"/>
        <v>453</v>
      </c>
      <c r="U41" s="5">
        <f t="shared" si="24"/>
        <v>650</v>
      </c>
      <c r="V41" s="5">
        <f t="shared" si="24"/>
        <v>399</v>
      </c>
      <c r="W41" s="5">
        <f t="shared" si="24"/>
        <v>80</v>
      </c>
      <c r="X41" s="5">
        <f t="shared" si="24"/>
        <v>171</v>
      </c>
      <c r="Y41" s="5"/>
      <c r="Z41" s="5"/>
      <c r="AA41" s="5"/>
      <c r="AB41" s="5"/>
      <c r="AC41" s="5"/>
      <c r="AD41" s="5"/>
      <c r="AE41" s="5"/>
      <c r="AF41" s="10"/>
      <c r="AG41" s="68"/>
      <c r="AH41" s="68"/>
      <c r="AI41" s="68"/>
      <c r="AJ41" s="69"/>
      <c r="AK41" s="69"/>
      <c r="AL41" s="69"/>
      <c r="AM41" s="69"/>
      <c r="AN41" s="69"/>
    </row>
    <row r="42" spans="2:40" ht="141.75" customHeight="1">
      <c r="B42" s="119">
        <v>23</v>
      </c>
      <c r="C42" s="42" t="s">
        <v>56</v>
      </c>
      <c r="D42" s="32" t="s">
        <v>108</v>
      </c>
      <c r="E42" s="33" t="str">
        <f>'[1]FINANSOWANIE'!B21</f>
        <v>Muzeum Archeologiczne w Biskupinie</v>
      </c>
      <c r="F42" s="47" t="s">
        <v>10</v>
      </c>
      <c r="G42" s="34" t="s">
        <v>17</v>
      </c>
      <c r="H42" s="48">
        <v>2382</v>
      </c>
      <c r="I42" s="48">
        <v>1464</v>
      </c>
      <c r="J42" s="48">
        <v>70</v>
      </c>
      <c r="K42" s="48">
        <v>294</v>
      </c>
      <c r="L42" s="48">
        <v>624</v>
      </c>
      <c r="M42" s="48"/>
      <c r="N42" s="48"/>
      <c r="O42" s="48"/>
      <c r="P42" s="48"/>
      <c r="Q42" s="48">
        <v>1732</v>
      </c>
      <c r="R42" s="48">
        <v>1065</v>
      </c>
      <c r="S42" s="48">
        <v>214</v>
      </c>
      <c r="T42" s="48">
        <v>453</v>
      </c>
      <c r="U42" s="48">
        <v>650</v>
      </c>
      <c r="V42" s="48">
        <v>399</v>
      </c>
      <c r="W42" s="48">
        <v>80</v>
      </c>
      <c r="X42" s="48">
        <v>171</v>
      </c>
      <c r="Y42" s="48"/>
      <c r="Z42" s="48"/>
      <c r="AA42" s="48"/>
      <c r="AB42" s="48"/>
      <c r="AC42" s="48"/>
      <c r="AD42" s="48"/>
      <c r="AE42" s="49"/>
      <c r="AF42" s="37"/>
      <c r="AG42" s="68"/>
      <c r="AH42" s="68"/>
      <c r="AI42" s="68"/>
      <c r="AJ42" s="69"/>
      <c r="AK42" s="69"/>
      <c r="AL42" s="69"/>
      <c r="AM42" s="69"/>
      <c r="AN42" s="69"/>
    </row>
    <row r="43" spans="1:40" ht="37.5" customHeight="1">
      <c r="A43" s="4"/>
      <c r="B43" s="121"/>
      <c r="C43" s="135" t="s">
        <v>69</v>
      </c>
      <c r="D43" s="136"/>
      <c r="E43" s="171"/>
      <c r="F43" s="171"/>
      <c r="G43" s="172"/>
      <c r="H43" s="13">
        <f aca="true" t="shared" si="25" ref="H43:L44">H44</f>
        <v>1539</v>
      </c>
      <c r="I43" s="13">
        <f t="shared" si="25"/>
        <v>988</v>
      </c>
      <c r="J43" s="13">
        <f t="shared" si="25"/>
        <v>64.19753086419753</v>
      </c>
      <c r="K43" s="13">
        <f t="shared" si="25"/>
        <v>197</v>
      </c>
      <c r="L43" s="13">
        <f t="shared" si="25"/>
        <v>354</v>
      </c>
      <c r="M43" s="13"/>
      <c r="N43" s="13"/>
      <c r="O43" s="13"/>
      <c r="P43" s="13"/>
      <c r="Q43" s="13">
        <f aca="true" t="shared" si="26" ref="Q43:T44">Q44</f>
        <v>1539</v>
      </c>
      <c r="R43" s="13">
        <f t="shared" si="26"/>
        <v>988</v>
      </c>
      <c r="S43" s="13">
        <f t="shared" si="26"/>
        <v>197</v>
      </c>
      <c r="T43" s="13">
        <f t="shared" si="26"/>
        <v>354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68">
        <f>H43-I43-K43-L43</f>
        <v>0</v>
      </c>
      <c r="AH43" s="68">
        <f>M43-N43-O43-P43</f>
        <v>0</v>
      </c>
      <c r="AI43" s="68">
        <f>Q43-R43-S43-T43</f>
        <v>0</v>
      </c>
      <c r="AJ43" s="69">
        <f>U43-V43-W43-X43</f>
        <v>0</v>
      </c>
      <c r="AK43" s="69">
        <f>Y43-Z43-AA43-AB43</f>
        <v>0</v>
      </c>
      <c r="AL43" s="69">
        <f>AC43-AD43-AE43-AF43</f>
        <v>0</v>
      </c>
      <c r="AM43" s="69">
        <f t="shared" si="22"/>
        <v>0</v>
      </c>
      <c r="AN43" s="69"/>
    </row>
    <row r="44" spans="1:40" ht="37.5" customHeight="1">
      <c r="A44" s="4"/>
      <c r="B44" s="121"/>
      <c r="C44" s="135" t="s">
        <v>70</v>
      </c>
      <c r="D44" s="136"/>
      <c r="E44" s="171"/>
      <c r="F44" s="171"/>
      <c r="G44" s="172"/>
      <c r="H44" s="27">
        <f>H45</f>
        <v>1539</v>
      </c>
      <c r="I44" s="27">
        <f>I45</f>
        <v>988</v>
      </c>
      <c r="J44" s="27">
        <f t="shared" si="25"/>
        <v>64.19753086419753</v>
      </c>
      <c r="K44" s="27">
        <f t="shared" si="25"/>
        <v>197</v>
      </c>
      <c r="L44" s="27">
        <f t="shared" si="25"/>
        <v>354</v>
      </c>
      <c r="M44" s="27"/>
      <c r="N44" s="27"/>
      <c r="O44" s="27"/>
      <c r="P44" s="27"/>
      <c r="Q44" s="27">
        <f t="shared" si="26"/>
        <v>1539</v>
      </c>
      <c r="R44" s="27">
        <f t="shared" si="26"/>
        <v>988</v>
      </c>
      <c r="S44" s="27">
        <f t="shared" si="26"/>
        <v>197</v>
      </c>
      <c r="T44" s="27">
        <f t="shared" si="26"/>
        <v>354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9"/>
      <c r="AG44" s="68">
        <f>H44-I44-K44-L44</f>
        <v>0</v>
      </c>
      <c r="AH44" s="68">
        <f>M44-N44-O44-P44</f>
        <v>0</v>
      </c>
      <c r="AI44" s="68">
        <f>Q44-R44-S44-T44</f>
        <v>0</v>
      </c>
      <c r="AJ44" s="69">
        <f>U44-V44-W44-X44</f>
        <v>0</v>
      </c>
      <c r="AK44" s="69">
        <f>Y44-Z44-AA44-AB44</f>
        <v>0</v>
      </c>
      <c r="AL44" s="69">
        <f>AC44-AD44-AE44-AF44</f>
        <v>0</v>
      </c>
      <c r="AM44" s="69">
        <f t="shared" si="22"/>
        <v>0</v>
      </c>
      <c r="AN44" s="69"/>
    </row>
    <row r="45" spans="1:40" ht="66" customHeight="1" thickBot="1">
      <c r="A45" s="4"/>
      <c r="B45" s="121">
        <v>24</v>
      </c>
      <c r="C45" s="50" t="s">
        <v>71</v>
      </c>
      <c r="D45" s="51" t="s">
        <v>73</v>
      </c>
      <c r="E45" s="52" t="s">
        <v>72</v>
      </c>
      <c r="F45" s="52" t="s">
        <v>74</v>
      </c>
      <c r="G45" s="53" t="s">
        <v>16</v>
      </c>
      <c r="H45" s="54">
        <v>1539</v>
      </c>
      <c r="I45" s="54">
        <v>988</v>
      </c>
      <c r="J45" s="54">
        <f>I45/H45*100</f>
        <v>64.19753086419753</v>
      </c>
      <c r="K45" s="54">
        <v>197</v>
      </c>
      <c r="L45" s="54">
        <v>354</v>
      </c>
      <c r="M45" s="54"/>
      <c r="N45" s="54"/>
      <c r="O45" s="54"/>
      <c r="P45" s="54"/>
      <c r="Q45" s="54">
        <v>1539</v>
      </c>
      <c r="R45" s="54">
        <v>988</v>
      </c>
      <c r="S45" s="54">
        <v>197</v>
      </c>
      <c r="T45" s="54">
        <v>354</v>
      </c>
      <c r="U45" s="54"/>
      <c r="V45" s="54"/>
      <c r="W45" s="54"/>
      <c r="X45" s="54"/>
      <c r="Y45" s="55"/>
      <c r="Z45" s="55"/>
      <c r="AA45" s="55"/>
      <c r="AB45" s="55"/>
      <c r="AC45" s="55"/>
      <c r="AD45" s="55"/>
      <c r="AE45" s="56"/>
      <c r="AF45" s="57"/>
      <c r="AG45" s="68">
        <f>H45-I45-K45-L45</f>
        <v>0</v>
      </c>
      <c r="AH45" s="68">
        <f>M45-N45-O45-P45</f>
        <v>0</v>
      </c>
      <c r="AI45" s="68">
        <f>Q45-R45-S45-T45</f>
        <v>0</v>
      </c>
      <c r="AJ45" s="69">
        <f>U45-V45-W45-X45</f>
        <v>0</v>
      </c>
      <c r="AK45" s="69">
        <f>Y45-Z45-AA45-AB45</f>
        <v>0</v>
      </c>
      <c r="AL45" s="69">
        <f>AC45-AD45-AE45-AF45</f>
        <v>0</v>
      </c>
      <c r="AM45" s="69">
        <f t="shared" si="22"/>
        <v>0</v>
      </c>
      <c r="AN45" s="69"/>
    </row>
    <row r="46" spans="1:40" ht="20.25" customHeight="1" thickBot="1">
      <c r="A46" s="2"/>
      <c r="B46" s="122"/>
      <c r="C46" s="173" t="s">
        <v>76</v>
      </c>
      <c r="D46" s="174"/>
      <c r="E46" s="174"/>
      <c r="F46" s="174"/>
      <c r="G46" s="174"/>
      <c r="H46" s="30">
        <f>H40+H9</f>
        <v>271285</v>
      </c>
      <c r="I46" s="30">
        <f>I40+I9</f>
        <v>187970.75</v>
      </c>
      <c r="J46" s="30">
        <f>I46/H46*100</f>
        <v>69.28903182999429</v>
      </c>
      <c r="K46" s="30">
        <f aca="true" t="shared" si="27" ref="K46:AB46">K40+K9</f>
        <v>76830.25</v>
      </c>
      <c r="L46" s="30">
        <f t="shared" si="27"/>
        <v>6484</v>
      </c>
      <c r="M46" s="30">
        <f t="shared" si="27"/>
        <v>4861</v>
      </c>
      <c r="N46" s="30">
        <f t="shared" si="27"/>
        <v>2598</v>
      </c>
      <c r="O46" s="30">
        <f t="shared" si="27"/>
        <v>2255</v>
      </c>
      <c r="P46" s="30">
        <f t="shared" si="27"/>
        <v>8</v>
      </c>
      <c r="Q46" s="30">
        <f t="shared" si="27"/>
        <v>79303</v>
      </c>
      <c r="R46" s="30">
        <f t="shared" si="27"/>
        <v>53402.75</v>
      </c>
      <c r="S46" s="30">
        <f t="shared" si="27"/>
        <v>23721.25</v>
      </c>
      <c r="T46" s="30">
        <f t="shared" si="27"/>
        <v>2179</v>
      </c>
      <c r="U46" s="30">
        <f t="shared" si="27"/>
        <v>159680</v>
      </c>
      <c r="V46" s="30">
        <f t="shared" si="27"/>
        <v>111389</v>
      </c>
      <c r="W46" s="30">
        <f t="shared" si="27"/>
        <v>45143</v>
      </c>
      <c r="X46" s="30">
        <f t="shared" si="27"/>
        <v>3148</v>
      </c>
      <c r="Y46" s="30">
        <f t="shared" si="27"/>
        <v>27441</v>
      </c>
      <c r="Z46" s="30">
        <f t="shared" si="27"/>
        <v>20581</v>
      </c>
      <c r="AA46" s="30">
        <f t="shared" si="27"/>
        <v>5712</v>
      </c>
      <c r="AB46" s="30">
        <f t="shared" si="27"/>
        <v>1148</v>
      </c>
      <c r="AC46" s="30"/>
      <c r="AD46" s="30"/>
      <c r="AE46" s="87"/>
      <c r="AF46" s="31"/>
      <c r="AG46" s="68">
        <f>H46-I46-K46-L46</f>
        <v>0</v>
      </c>
      <c r="AH46" s="68">
        <f>M46-N46-O46-P46</f>
        <v>0</v>
      </c>
      <c r="AI46" s="68">
        <f>Q46-R46-S46-T46</f>
        <v>0</v>
      </c>
      <c r="AJ46" s="69">
        <f>U46-V46-W46-X46</f>
        <v>0</v>
      </c>
      <c r="AK46" s="69">
        <f>Y46-Z46-AA46-AB46</f>
        <v>0</v>
      </c>
      <c r="AL46" s="69">
        <f>AC46-AD46-AE46-AF46</f>
        <v>0</v>
      </c>
      <c r="AM46" s="69">
        <f>K46-O46-S46-W46-AA46-AE46</f>
        <v>-1</v>
      </c>
      <c r="AN46" s="69"/>
    </row>
    <row r="47" spans="1:40" ht="35.25" customHeight="1">
      <c r="A47" s="2"/>
      <c r="B47" s="122"/>
      <c r="C47" s="167" t="s">
        <v>87</v>
      </c>
      <c r="D47" s="168"/>
      <c r="E47" s="168"/>
      <c r="F47" s="168"/>
      <c r="K47" s="7"/>
      <c r="O47" s="6"/>
      <c r="S47" s="6"/>
      <c r="W47" s="6"/>
      <c r="Y47" s="18"/>
      <c r="Z47" s="18"/>
      <c r="AA47" s="18"/>
      <c r="AB47" s="18"/>
      <c r="AC47" s="18"/>
      <c r="AD47" s="18"/>
      <c r="AE47" s="18"/>
      <c r="AF47" s="18"/>
      <c r="AG47" s="68"/>
      <c r="AH47" s="68"/>
      <c r="AI47" s="71"/>
      <c r="AJ47" s="69"/>
      <c r="AK47" s="69"/>
      <c r="AL47" s="69"/>
      <c r="AM47" s="69"/>
      <c r="AN47" s="69"/>
    </row>
    <row r="48" spans="1:40" ht="12.75">
      <c r="A48" s="9">
        <v>1</v>
      </c>
      <c r="B48" s="123"/>
      <c r="Y48" s="18"/>
      <c r="Z48" s="18"/>
      <c r="AA48" s="18"/>
      <c r="AB48" s="18"/>
      <c r="AC48" s="18"/>
      <c r="AD48" s="18"/>
      <c r="AE48" s="18"/>
      <c r="AF48" s="18"/>
      <c r="AG48" s="68"/>
      <c r="AH48" s="68"/>
      <c r="AI48" s="71"/>
      <c r="AJ48" s="69"/>
      <c r="AK48" s="69"/>
      <c r="AL48" s="69"/>
      <c r="AM48" s="69"/>
      <c r="AN48" s="69"/>
    </row>
    <row r="49" spans="1:40" ht="12.75">
      <c r="A49" s="9"/>
      <c r="B49" s="123"/>
      <c r="Y49" s="18"/>
      <c r="Z49" s="18"/>
      <c r="AA49" s="18"/>
      <c r="AB49" s="18"/>
      <c r="AC49" s="18"/>
      <c r="AD49" s="18"/>
      <c r="AE49" s="18"/>
      <c r="AF49" s="18"/>
      <c r="AG49" s="68"/>
      <c r="AH49" s="68"/>
      <c r="AI49" s="71"/>
      <c r="AJ49" s="69"/>
      <c r="AK49" s="69"/>
      <c r="AL49" s="69"/>
      <c r="AM49" s="69"/>
      <c r="AN49" s="69"/>
    </row>
    <row r="50" spans="1:40" ht="12.75">
      <c r="A50" s="9"/>
      <c r="B50" s="123"/>
      <c r="Y50" s="18"/>
      <c r="Z50" s="18"/>
      <c r="AA50" s="18"/>
      <c r="AB50" s="18"/>
      <c r="AC50" s="18"/>
      <c r="AD50" s="18"/>
      <c r="AE50" s="18"/>
      <c r="AF50" s="18"/>
      <c r="AG50" s="68"/>
      <c r="AH50" s="68"/>
      <c r="AI50" s="71"/>
      <c r="AJ50" s="69"/>
      <c r="AK50" s="69"/>
      <c r="AL50" s="69"/>
      <c r="AM50" s="69"/>
      <c r="AN50" s="69"/>
    </row>
    <row r="51" spans="1:40" ht="12.75">
      <c r="A51" s="9"/>
      <c r="B51" s="123"/>
      <c r="Y51" s="18"/>
      <c r="Z51" s="18"/>
      <c r="AA51" s="18"/>
      <c r="AB51" s="18"/>
      <c r="AC51" s="18"/>
      <c r="AD51" s="18"/>
      <c r="AE51" s="18"/>
      <c r="AF51" s="18"/>
      <c r="AG51" s="68"/>
      <c r="AH51" s="68"/>
      <c r="AI51" s="71"/>
      <c r="AJ51" s="69"/>
      <c r="AK51" s="69"/>
      <c r="AL51" s="69"/>
      <c r="AM51" s="69"/>
      <c r="AN51" s="69"/>
    </row>
    <row r="52" spans="1:40" ht="12.75">
      <c r="A52" s="9"/>
      <c r="B52" s="123"/>
      <c r="Y52" s="18"/>
      <c r="Z52" s="18"/>
      <c r="AA52" s="18"/>
      <c r="AB52" s="18"/>
      <c r="AC52" s="18"/>
      <c r="AD52" s="18"/>
      <c r="AE52" s="18"/>
      <c r="AF52" s="18"/>
      <c r="AG52" s="68"/>
      <c r="AH52" s="68"/>
      <c r="AI52" s="71"/>
      <c r="AJ52" s="69"/>
      <c r="AK52" s="69"/>
      <c r="AL52" s="69"/>
      <c r="AM52" s="69"/>
      <c r="AN52" s="69"/>
    </row>
    <row r="53" spans="1:40" ht="12.75">
      <c r="A53" s="9"/>
      <c r="B53" s="123"/>
      <c r="Y53" s="18"/>
      <c r="Z53" s="18"/>
      <c r="AA53" s="18"/>
      <c r="AB53" s="18"/>
      <c r="AC53" s="18"/>
      <c r="AD53" s="18"/>
      <c r="AE53" s="18"/>
      <c r="AF53" s="18"/>
      <c r="AG53" s="68"/>
      <c r="AH53" s="68"/>
      <c r="AI53" s="71"/>
      <c r="AJ53" s="69"/>
      <c r="AK53" s="69"/>
      <c r="AL53" s="69"/>
      <c r="AM53" s="69"/>
      <c r="AN53" s="69"/>
    </row>
    <row r="54" spans="1:40" ht="12.75">
      <c r="A54" s="9">
        <v>2</v>
      </c>
      <c r="B54" s="123"/>
      <c r="Y54" s="11"/>
      <c r="Z54" s="11"/>
      <c r="AA54" s="11"/>
      <c r="AB54" s="11"/>
      <c r="AC54" s="11"/>
      <c r="AD54" s="11"/>
      <c r="AE54" s="11"/>
      <c r="AF54" s="11"/>
      <c r="AG54" s="68"/>
      <c r="AH54" s="68"/>
      <c r="AI54" s="71"/>
      <c r="AJ54" s="69"/>
      <c r="AK54" s="69"/>
      <c r="AL54" s="69"/>
      <c r="AM54" s="69"/>
      <c r="AN54" s="69"/>
    </row>
    <row r="55" spans="1:40" ht="12.75">
      <c r="A55" s="9">
        <v>3</v>
      </c>
      <c r="B55" s="123"/>
      <c r="Y55" s="11"/>
      <c r="Z55" s="11"/>
      <c r="AA55" s="11"/>
      <c r="AB55" s="11"/>
      <c r="AC55" s="11"/>
      <c r="AD55" s="11"/>
      <c r="AE55" s="11"/>
      <c r="AF55" s="11"/>
      <c r="AG55" s="68"/>
      <c r="AH55" s="68"/>
      <c r="AI55" s="71"/>
      <c r="AJ55" s="69"/>
      <c r="AK55" s="69"/>
      <c r="AL55" s="69"/>
      <c r="AM55" s="69"/>
      <c r="AN55" s="69"/>
    </row>
    <row r="56" spans="1:40" ht="12.75">
      <c r="A56" s="9"/>
      <c r="B56" s="123"/>
      <c r="Y56" s="11"/>
      <c r="Z56" s="11"/>
      <c r="AA56" s="11"/>
      <c r="AB56" s="11"/>
      <c r="AC56" s="11"/>
      <c r="AD56" s="11"/>
      <c r="AE56" s="11"/>
      <c r="AF56" s="11"/>
      <c r="AG56" s="68"/>
      <c r="AH56" s="68"/>
      <c r="AI56" s="71"/>
      <c r="AJ56" s="69"/>
      <c r="AK56" s="69"/>
      <c r="AL56" s="69"/>
      <c r="AM56" s="69"/>
      <c r="AN56" s="69"/>
    </row>
    <row r="57" spans="1:40" ht="12.75">
      <c r="A57" s="9"/>
      <c r="B57" s="123"/>
      <c r="Y57" s="11"/>
      <c r="Z57" s="11"/>
      <c r="AA57" s="11"/>
      <c r="AB57" s="11"/>
      <c r="AC57" s="11"/>
      <c r="AD57" s="11"/>
      <c r="AE57" s="11"/>
      <c r="AF57" s="11"/>
      <c r="AG57" s="68"/>
      <c r="AH57" s="68"/>
      <c r="AI57" s="71"/>
      <c r="AJ57" s="69"/>
      <c r="AK57" s="69"/>
      <c r="AL57" s="69"/>
      <c r="AM57" s="69"/>
      <c r="AN57" s="69"/>
    </row>
    <row r="58" spans="1:40" ht="12.75">
      <c r="A58" s="9"/>
      <c r="B58" s="123"/>
      <c r="Y58" s="11"/>
      <c r="Z58" s="11"/>
      <c r="AA58" s="11"/>
      <c r="AB58" s="11"/>
      <c r="AC58" s="11"/>
      <c r="AD58" s="11"/>
      <c r="AE58" s="11"/>
      <c r="AF58" s="11"/>
      <c r="AG58" s="68"/>
      <c r="AH58" s="68"/>
      <c r="AI58" s="71"/>
      <c r="AJ58" s="69"/>
      <c r="AK58" s="69"/>
      <c r="AL58" s="69"/>
      <c r="AM58" s="69"/>
      <c r="AN58" s="69"/>
    </row>
    <row r="59" spans="1:40" ht="12.75">
      <c r="A59" s="9"/>
      <c r="B59" s="123"/>
      <c r="Y59" s="11"/>
      <c r="Z59" s="11"/>
      <c r="AA59" s="11"/>
      <c r="AB59" s="11"/>
      <c r="AC59" s="11"/>
      <c r="AD59" s="11"/>
      <c r="AE59" s="11"/>
      <c r="AF59" s="11"/>
      <c r="AG59" s="68"/>
      <c r="AH59" s="68"/>
      <c r="AI59" s="71"/>
      <c r="AJ59" s="69"/>
      <c r="AK59" s="69"/>
      <c r="AL59" s="69"/>
      <c r="AM59" s="69"/>
      <c r="AN59" s="69"/>
    </row>
    <row r="60" spans="1:40" ht="12.75">
      <c r="A60" s="9">
        <v>4</v>
      </c>
      <c r="B60" s="123"/>
      <c r="Y60" s="11"/>
      <c r="Z60" s="11"/>
      <c r="AA60" s="11"/>
      <c r="AB60" s="11"/>
      <c r="AC60" s="11"/>
      <c r="AD60" s="11"/>
      <c r="AE60" s="11"/>
      <c r="AF60" s="11"/>
      <c r="AG60" s="68"/>
      <c r="AH60" s="68"/>
      <c r="AI60" s="71"/>
      <c r="AJ60" s="69"/>
      <c r="AK60" s="69"/>
      <c r="AL60" s="69"/>
      <c r="AM60" s="69"/>
      <c r="AN60" s="69"/>
    </row>
    <row r="61" spans="33:40" ht="17.25" customHeight="1">
      <c r="AG61" s="69"/>
      <c r="AH61" s="69"/>
      <c r="AI61" s="69"/>
      <c r="AJ61" s="69"/>
      <c r="AK61" s="69"/>
      <c r="AL61" s="69"/>
      <c r="AM61" s="69"/>
      <c r="AN61" s="69"/>
    </row>
    <row r="62" spans="33:40" ht="17.25" customHeight="1">
      <c r="AG62" s="69"/>
      <c r="AH62" s="69"/>
      <c r="AI62" s="69"/>
      <c r="AJ62" s="69"/>
      <c r="AK62" s="69"/>
      <c r="AL62" s="69"/>
      <c r="AM62" s="69"/>
      <c r="AN62" s="69"/>
    </row>
    <row r="63" spans="33:40" ht="31.5" customHeight="1">
      <c r="AG63" s="69"/>
      <c r="AH63" s="69"/>
      <c r="AI63" s="69"/>
      <c r="AJ63" s="69"/>
      <c r="AK63" s="69"/>
      <c r="AL63" s="69"/>
      <c r="AM63" s="69"/>
      <c r="AN63" s="69"/>
    </row>
    <row r="64" spans="33:40" ht="24.75" customHeight="1">
      <c r="AG64" s="69"/>
      <c r="AH64" s="69"/>
      <c r="AI64" s="69"/>
      <c r="AJ64" s="69"/>
      <c r="AK64" s="69"/>
      <c r="AL64" s="69"/>
      <c r="AM64" s="69"/>
      <c r="AN64" s="69"/>
    </row>
    <row r="65" spans="33:40" ht="23.25" customHeight="1">
      <c r="AG65" s="69"/>
      <c r="AH65" s="69"/>
      <c r="AI65" s="69"/>
      <c r="AJ65" s="69"/>
      <c r="AK65" s="69"/>
      <c r="AL65" s="69"/>
      <c r="AM65" s="69"/>
      <c r="AN65" s="69"/>
    </row>
    <row r="66" spans="33:40" ht="24" customHeight="1">
      <c r="AG66" s="69"/>
      <c r="AH66" s="69"/>
      <c r="AI66" s="69"/>
      <c r="AJ66" s="69"/>
      <c r="AK66" s="69"/>
      <c r="AL66" s="69"/>
      <c r="AM66" s="69"/>
      <c r="AN66" s="69"/>
    </row>
    <row r="67" spans="33:40" ht="24" customHeight="1">
      <c r="AG67" s="69"/>
      <c r="AH67" s="69"/>
      <c r="AI67" s="69"/>
      <c r="AJ67" s="69"/>
      <c r="AK67" s="69"/>
      <c r="AL67" s="69"/>
      <c r="AM67" s="69"/>
      <c r="AN67" s="69"/>
    </row>
    <row r="68" spans="33:40" ht="24" customHeight="1">
      <c r="AG68" s="69"/>
      <c r="AH68" s="69"/>
      <c r="AI68" s="69"/>
      <c r="AJ68" s="69"/>
      <c r="AK68" s="69"/>
      <c r="AL68" s="69"/>
      <c r="AM68" s="69"/>
      <c r="AN68" s="69"/>
    </row>
    <row r="69" spans="33:40" ht="21.75" customHeight="1">
      <c r="AG69" s="69"/>
      <c r="AH69" s="69"/>
      <c r="AI69" s="69"/>
      <c r="AJ69" s="69"/>
      <c r="AK69" s="69"/>
      <c r="AL69" s="69"/>
      <c r="AM69" s="69"/>
      <c r="AN69" s="69"/>
    </row>
    <row r="70" spans="33:40" ht="21" customHeight="1">
      <c r="AG70" s="69"/>
      <c r="AH70" s="69"/>
      <c r="AI70" s="69"/>
      <c r="AJ70" s="69"/>
      <c r="AK70" s="69"/>
      <c r="AL70" s="69"/>
      <c r="AM70" s="69"/>
      <c r="AN70" s="69"/>
    </row>
    <row r="71" spans="33:40" ht="15" customHeight="1">
      <c r="AG71" s="69"/>
      <c r="AH71" s="69"/>
      <c r="AI71" s="69"/>
      <c r="AJ71" s="69"/>
      <c r="AK71" s="69"/>
      <c r="AL71" s="69"/>
      <c r="AM71" s="69"/>
      <c r="AN71" s="69"/>
    </row>
    <row r="72" spans="33:40" ht="23.25" customHeight="1">
      <c r="AG72" s="69"/>
      <c r="AH72" s="69"/>
      <c r="AI72" s="69"/>
      <c r="AJ72" s="69"/>
      <c r="AK72" s="69"/>
      <c r="AL72" s="69"/>
      <c r="AM72" s="69"/>
      <c r="AN72" s="69"/>
    </row>
    <row r="73" spans="33:40" ht="23.25" customHeight="1">
      <c r="AG73" s="69"/>
      <c r="AH73" s="69"/>
      <c r="AI73" s="69"/>
      <c r="AJ73" s="69"/>
      <c r="AK73" s="69"/>
      <c r="AL73" s="69"/>
      <c r="AM73" s="69"/>
      <c r="AN73" s="69"/>
    </row>
    <row r="74" spans="33:40" ht="23.25" customHeight="1">
      <c r="AG74" s="69"/>
      <c r="AH74" s="69"/>
      <c r="AI74" s="69"/>
      <c r="AJ74" s="69"/>
      <c r="AK74" s="69"/>
      <c r="AL74" s="69"/>
      <c r="AM74" s="69"/>
      <c r="AN74" s="69"/>
    </row>
    <row r="75" spans="33:40" ht="12.75">
      <c r="AG75" s="69"/>
      <c r="AH75" s="69"/>
      <c r="AI75" s="69"/>
      <c r="AJ75" s="69"/>
      <c r="AK75" s="69"/>
      <c r="AL75" s="69"/>
      <c r="AM75" s="69"/>
      <c r="AN75" s="69"/>
    </row>
    <row r="76" spans="33:40" ht="12.75">
      <c r="AG76" s="69"/>
      <c r="AH76" s="69"/>
      <c r="AI76" s="69"/>
      <c r="AJ76" s="69"/>
      <c r="AK76" s="69"/>
      <c r="AL76" s="69"/>
      <c r="AM76" s="69"/>
      <c r="AN76" s="69"/>
    </row>
    <row r="77" spans="33:40" ht="12.75">
      <c r="AG77" s="69"/>
      <c r="AH77" s="69"/>
      <c r="AI77" s="69"/>
      <c r="AJ77" s="69"/>
      <c r="AK77" s="69"/>
      <c r="AL77" s="69"/>
      <c r="AM77" s="69"/>
      <c r="AN77" s="69"/>
    </row>
    <row r="78" spans="11:40" ht="12.75">
      <c r="K78" s="6"/>
      <c r="L78" s="6"/>
      <c r="N78" s="6"/>
      <c r="AG78" s="69"/>
      <c r="AH78" s="69"/>
      <c r="AI78" s="69"/>
      <c r="AJ78" s="69"/>
      <c r="AK78" s="69"/>
      <c r="AL78" s="69"/>
      <c r="AM78" s="69"/>
      <c r="AN78" s="69"/>
    </row>
    <row r="79" spans="8:40" ht="12.75">
      <c r="H79" s="6"/>
      <c r="AG79" s="69"/>
      <c r="AH79" s="69"/>
      <c r="AI79" s="69"/>
      <c r="AJ79" s="69"/>
      <c r="AK79" s="69"/>
      <c r="AL79" s="69"/>
      <c r="AM79" s="69"/>
      <c r="AN79" s="69"/>
    </row>
    <row r="80" spans="33:40" ht="12.75">
      <c r="AG80" s="69"/>
      <c r="AH80" s="69"/>
      <c r="AI80" s="69"/>
      <c r="AJ80" s="69"/>
      <c r="AK80" s="69"/>
      <c r="AL80" s="69"/>
      <c r="AM80" s="69"/>
      <c r="AN80" s="69"/>
    </row>
    <row r="81" spans="33:40" ht="12.75">
      <c r="AG81" s="69"/>
      <c r="AH81" s="69"/>
      <c r="AI81" s="69"/>
      <c r="AJ81" s="69"/>
      <c r="AK81" s="69"/>
      <c r="AL81" s="69"/>
      <c r="AM81" s="69"/>
      <c r="AN81" s="69"/>
    </row>
    <row r="82" spans="33:40" ht="12.75">
      <c r="AG82" s="69"/>
      <c r="AH82" s="69"/>
      <c r="AI82" s="69"/>
      <c r="AJ82" s="69"/>
      <c r="AK82" s="69"/>
      <c r="AL82" s="69"/>
      <c r="AM82" s="69"/>
      <c r="AN82" s="69"/>
    </row>
    <row r="83" spans="33:40" ht="12.75">
      <c r="AG83" s="69"/>
      <c r="AH83" s="69"/>
      <c r="AI83" s="69"/>
      <c r="AJ83" s="69"/>
      <c r="AK83" s="69"/>
      <c r="AL83" s="69"/>
      <c r="AM83" s="69"/>
      <c r="AN83" s="69"/>
    </row>
    <row r="84" spans="33:40" ht="12.75">
      <c r="AG84" s="69"/>
      <c r="AH84" s="69"/>
      <c r="AI84" s="69"/>
      <c r="AJ84" s="69"/>
      <c r="AK84" s="69"/>
      <c r="AL84" s="69"/>
      <c r="AM84" s="69"/>
      <c r="AN84" s="69"/>
    </row>
    <row r="85" spans="33:40" ht="12.75">
      <c r="AG85" s="69"/>
      <c r="AH85" s="69"/>
      <c r="AI85" s="69"/>
      <c r="AJ85" s="69"/>
      <c r="AK85" s="69"/>
      <c r="AL85" s="69"/>
      <c r="AM85" s="69"/>
      <c r="AN85" s="69"/>
    </row>
    <row r="86" spans="33:40" ht="12.75">
      <c r="AG86" s="69"/>
      <c r="AH86" s="69"/>
      <c r="AI86" s="69"/>
      <c r="AJ86" s="69"/>
      <c r="AK86" s="69"/>
      <c r="AL86" s="69"/>
      <c r="AM86" s="69"/>
      <c r="AN86" s="69"/>
    </row>
    <row r="87" spans="33:40" ht="12.75">
      <c r="AG87" s="69"/>
      <c r="AH87" s="69"/>
      <c r="AI87" s="69"/>
      <c r="AJ87" s="69"/>
      <c r="AK87" s="69"/>
      <c r="AL87" s="69"/>
      <c r="AM87" s="69"/>
      <c r="AN87" s="69"/>
    </row>
    <row r="88" spans="33:40" ht="12.75">
      <c r="AG88" s="69"/>
      <c r="AH88" s="69"/>
      <c r="AI88" s="69"/>
      <c r="AJ88" s="69"/>
      <c r="AK88" s="69"/>
      <c r="AL88" s="69"/>
      <c r="AM88" s="69"/>
      <c r="AN88" s="69"/>
    </row>
    <row r="89" spans="33:40" ht="12.75">
      <c r="AG89" s="69"/>
      <c r="AH89" s="69"/>
      <c r="AI89" s="69"/>
      <c r="AJ89" s="69"/>
      <c r="AK89" s="69"/>
      <c r="AL89" s="69"/>
      <c r="AM89" s="69"/>
      <c r="AN89" s="69"/>
    </row>
    <row r="90" spans="33:40" ht="12.75">
      <c r="AG90" s="69"/>
      <c r="AH90" s="69"/>
      <c r="AI90" s="69"/>
      <c r="AJ90" s="69"/>
      <c r="AK90" s="69"/>
      <c r="AL90" s="69"/>
      <c r="AM90" s="69"/>
      <c r="AN90" s="69"/>
    </row>
    <row r="91" spans="33:40" ht="12.75">
      <c r="AG91" s="69"/>
      <c r="AH91" s="69"/>
      <c r="AI91" s="69"/>
      <c r="AJ91" s="69"/>
      <c r="AK91" s="69"/>
      <c r="AL91" s="69"/>
      <c r="AM91" s="69"/>
      <c r="AN91" s="69"/>
    </row>
    <row r="92" spans="33:40" ht="12.75">
      <c r="AG92" s="69"/>
      <c r="AH92" s="69"/>
      <c r="AI92" s="69"/>
      <c r="AJ92" s="69"/>
      <c r="AK92" s="69"/>
      <c r="AL92" s="69"/>
      <c r="AM92" s="69"/>
      <c r="AN92" s="69"/>
    </row>
    <row r="93" spans="33:40" ht="12.75">
      <c r="AG93" s="69"/>
      <c r="AH93" s="69"/>
      <c r="AI93" s="69"/>
      <c r="AJ93" s="69"/>
      <c r="AK93" s="69"/>
      <c r="AL93" s="69"/>
      <c r="AM93" s="69"/>
      <c r="AN93" s="69"/>
    </row>
    <row r="94" spans="33:40" ht="12.75">
      <c r="AG94" s="69"/>
      <c r="AH94" s="69"/>
      <c r="AI94" s="69"/>
      <c r="AJ94" s="69"/>
      <c r="AK94" s="69"/>
      <c r="AL94" s="69"/>
      <c r="AM94" s="69"/>
      <c r="AN94" s="69"/>
    </row>
    <row r="95" spans="33:40" ht="12.75">
      <c r="AG95" s="69"/>
      <c r="AH95" s="69"/>
      <c r="AI95" s="69"/>
      <c r="AJ95" s="69"/>
      <c r="AK95" s="69"/>
      <c r="AL95" s="69"/>
      <c r="AM95" s="69"/>
      <c r="AN95" s="69"/>
    </row>
    <row r="96" spans="33:40" ht="12.75">
      <c r="AG96" s="69"/>
      <c r="AH96" s="69"/>
      <c r="AI96" s="69"/>
      <c r="AJ96" s="69"/>
      <c r="AK96" s="69"/>
      <c r="AL96" s="69"/>
      <c r="AM96" s="69"/>
      <c r="AN96" s="69"/>
    </row>
    <row r="97" spans="33:40" ht="12.75">
      <c r="AG97" s="69"/>
      <c r="AH97" s="69"/>
      <c r="AI97" s="69"/>
      <c r="AJ97" s="69"/>
      <c r="AK97" s="69"/>
      <c r="AL97" s="69"/>
      <c r="AM97" s="69"/>
      <c r="AN97" s="69"/>
    </row>
    <row r="98" spans="33:40" ht="12.75">
      <c r="AG98" s="69"/>
      <c r="AH98" s="69"/>
      <c r="AI98" s="69"/>
      <c r="AJ98" s="69"/>
      <c r="AK98" s="69"/>
      <c r="AL98" s="69"/>
      <c r="AM98" s="69"/>
      <c r="AN98" s="69"/>
    </row>
    <row r="99" spans="33:40" ht="12.75">
      <c r="AG99" s="69"/>
      <c r="AH99" s="69"/>
      <c r="AI99" s="69"/>
      <c r="AJ99" s="69"/>
      <c r="AK99" s="69"/>
      <c r="AL99" s="69"/>
      <c r="AM99" s="69"/>
      <c r="AN99" s="69"/>
    </row>
    <row r="100" spans="33:40" ht="12.75">
      <c r="AG100" s="69"/>
      <c r="AH100" s="69"/>
      <c r="AI100" s="69"/>
      <c r="AJ100" s="69"/>
      <c r="AK100" s="69"/>
      <c r="AL100" s="69"/>
      <c r="AM100" s="69"/>
      <c r="AN100" s="69"/>
    </row>
    <row r="101" spans="33:40" ht="12.75">
      <c r="AG101" s="69"/>
      <c r="AH101" s="69"/>
      <c r="AI101" s="69"/>
      <c r="AJ101" s="69"/>
      <c r="AK101" s="69"/>
      <c r="AL101" s="69"/>
      <c r="AM101" s="69"/>
      <c r="AN101" s="69"/>
    </row>
    <row r="102" spans="33:40" ht="12.75">
      <c r="AG102" s="69"/>
      <c r="AH102" s="69"/>
      <c r="AI102" s="69"/>
      <c r="AJ102" s="69"/>
      <c r="AK102" s="69"/>
      <c r="AL102" s="69"/>
      <c r="AM102" s="69"/>
      <c r="AN102" s="69"/>
    </row>
    <row r="103" spans="33:40" ht="12.75">
      <c r="AG103" s="69"/>
      <c r="AH103" s="69"/>
      <c r="AI103" s="69"/>
      <c r="AJ103" s="69"/>
      <c r="AK103" s="69"/>
      <c r="AL103" s="69"/>
      <c r="AM103" s="69"/>
      <c r="AN103" s="69"/>
    </row>
    <row r="104" spans="33:40" ht="12.75">
      <c r="AG104" s="69"/>
      <c r="AH104" s="69"/>
      <c r="AI104" s="69"/>
      <c r="AJ104" s="69"/>
      <c r="AK104" s="69"/>
      <c r="AL104" s="69"/>
      <c r="AM104" s="69"/>
      <c r="AN104" s="69"/>
    </row>
    <row r="105" spans="33:40" ht="12.75">
      <c r="AG105" s="69"/>
      <c r="AH105" s="69"/>
      <c r="AI105" s="69"/>
      <c r="AJ105" s="69"/>
      <c r="AK105" s="69"/>
      <c r="AL105" s="69"/>
      <c r="AM105" s="69"/>
      <c r="AN105" s="69"/>
    </row>
    <row r="106" spans="33:40" ht="12.75">
      <c r="AG106" s="69"/>
      <c r="AH106" s="69"/>
      <c r="AI106" s="69"/>
      <c r="AJ106" s="69"/>
      <c r="AK106" s="69"/>
      <c r="AL106" s="69"/>
      <c r="AM106" s="69"/>
      <c r="AN106" s="69"/>
    </row>
    <row r="107" spans="33:40" ht="12.75">
      <c r="AG107" s="69"/>
      <c r="AH107" s="69"/>
      <c r="AI107" s="69"/>
      <c r="AJ107" s="69"/>
      <c r="AK107" s="69"/>
      <c r="AL107" s="69"/>
      <c r="AM107" s="69"/>
      <c r="AN107" s="69"/>
    </row>
    <row r="108" spans="33:40" ht="12.75">
      <c r="AG108" s="69"/>
      <c r="AH108" s="69"/>
      <c r="AI108" s="69"/>
      <c r="AJ108" s="69"/>
      <c r="AK108" s="69"/>
      <c r="AL108" s="69"/>
      <c r="AM108" s="69"/>
      <c r="AN108" s="69"/>
    </row>
    <row r="109" spans="33:40" ht="12.75">
      <c r="AG109" s="69"/>
      <c r="AH109" s="69"/>
      <c r="AI109" s="69"/>
      <c r="AJ109" s="69"/>
      <c r="AK109" s="69"/>
      <c r="AL109" s="69"/>
      <c r="AM109" s="69"/>
      <c r="AN109" s="69"/>
    </row>
    <row r="110" spans="33:40" ht="12.75">
      <c r="AG110" s="69"/>
      <c r="AH110" s="69"/>
      <c r="AI110" s="69"/>
      <c r="AJ110" s="69"/>
      <c r="AK110" s="69"/>
      <c r="AL110" s="69"/>
      <c r="AM110" s="69"/>
      <c r="AN110" s="69"/>
    </row>
    <row r="111" spans="33:40" ht="12.75">
      <c r="AG111" s="69"/>
      <c r="AH111" s="69"/>
      <c r="AI111" s="69"/>
      <c r="AJ111" s="69"/>
      <c r="AK111" s="69"/>
      <c r="AL111" s="69"/>
      <c r="AM111" s="69"/>
      <c r="AN111" s="69"/>
    </row>
    <row r="112" spans="33:40" ht="12.75">
      <c r="AG112" s="69"/>
      <c r="AH112" s="69"/>
      <c r="AI112" s="69"/>
      <c r="AJ112" s="69"/>
      <c r="AK112" s="69"/>
      <c r="AL112" s="69"/>
      <c r="AM112" s="69"/>
      <c r="AN112" s="69"/>
    </row>
    <row r="113" spans="33:40" ht="12.75">
      <c r="AG113" s="69"/>
      <c r="AH113" s="69"/>
      <c r="AI113" s="69"/>
      <c r="AJ113" s="69"/>
      <c r="AK113" s="69"/>
      <c r="AL113" s="69"/>
      <c r="AM113" s="69"/>
      <c r="AN113" s="69"/>
    </row>
    <row r="114" spans="33:40" ht="12.75">
      <c r="AG114" s="69"/>
      <c r="AH114" s="69"/>
      <c r="AI114" s="69"/>
      <c r="AJ114" s="69"/>
      <c r="AK114" s="69"/>
      <c r="AL114" s="69"/>
      <c r="AM114" s="69"/>
      <c r="AN114" s="69"/>
    </row>
    <row r="115" spans="33:40" ht="12.75">
      <c r="AG115" s="69"/>
      <c r="AH115" s="69"/>
      <c r="AI115" s="69"/>
      <c r="AJ115" s="69"/>
      <c r="AK115" s="69"/>
      <c r="AL115" s="69"/>
      <c r="AM115" s="69"/>
      <c r="AN115" s="69"/>
    </row>
    <row r="116" spans="33:40" ht="12.75">
      <c r="AG116" s="69"/>
      <c r="AH116" s="69"/>
      <c r="AI116" s="69"/>
      <c r="AJ116" s="69"/>
      <c r="AK116" s="69"/>
      <c r="AL116" s="69"/>
      <c r="AM116" s="69"/>
      <c r="AN116" s="69"/>
    </row>
    <row r="117" spans="33:40" ht="12.75">
      <c r="AG117" s="69"/>
      <c r="AH117" s="69"/>
      <c r="AI117" s="69"/>
      <c r="AJ117" s="69"/>
      <c r="AK117" s="69"/>
      <c r="AL117" s="69"/>
      <c r="AM117" s="69"/>
      <c r="AN117" s="69"/>
    </row>
    <row r="118" spans="33:40" ht="12.75">
      <c r="AG118" s="69"/>
      <c r="AH118" s="69"/>
      <c r="AI118" s="69"/>
      <c r="AJ118" s="69"/>
      <c r="AK118" s="69"/>
      <c r="AL118" s="69"/>
      <c r="AM118" s="69"/>
      <c r="AN118" s="69"/>
    </row>
    <row r="119" spans="33:40" ht="12.75">
      <c r="AG119" s="69"/>
      <c r="AH119" s="69"/>
      <c r="AI119" s="69"/>
      <c r="AJ119" s="69"/>
      <c r="AK119" s="69"/>
      <c r="AL119" s="69"/>
      <c r="AM119" s="69"/>
      <c r="AN119" s="69"/>
    </row>
    <row r="120" spans="33:40" ht="12.75">
      <c r="AG120" s="69"/>
      <c r="AH120" s="69"/>
      <c r="AI120" s="69"/>
      <c r="AJ120" s="69"/>
      <c r="AK120" s="69"/>
      <c r="AL120" s="69"/>
      <c r="AM120" s="69"/>
      <c r="AN120" s="69"/>
    </row>
    <row r="121" spans="33:40" ht="12.75">
      <c r="AG121" s="69"/>
      <c r="AH121" s="69"/>
      <c r="AI121" s="69"/>
      <c r="AJ121" s="69"/>
      <c r="AK121" s="69"/>
      <c r="AL121" s="69"/>
      <c r="AM121" s="69"/>
      <c r="AN121" s="69"/>
    </row>
    <row r="122" spans="33:40" ht="12.75">
      <c r="AG122" s="69"/>
      <c r="AH122" s="69"/>
      <c r="AI122" s="69"/>
      <c r="AJ122" s="69"/>
      <c r="AK122" s="69"/>
      <c r="AL122" s="69"/>
      <c r="AM122" s="69"/>
      <c r="AN122" s="69"/>
    </row>
  </sheetData>
  <mergeCells count="33">
    <mergeCell ref="C47:F47"/>
    <mergeCell ref="C8:D8"/>
    <mergeCell ref="C41:G41"/>
    <mergeCell ref="C43:G43"/>
    <mergeCell ref="C44:G44"/>
    <mergeCell ref="C46:G46"/>
    <mergeCell ref="C10:G10"/>
    <mergeCell ref="C11:G11"/>
    <mergeCell ref="C18:G18"/>
    <mergeCell ref="C21:G21"/>
    <mergeCell ref="Z1:AF2"/>
    <mergeCell ref="Y6:AB6"/>
    <mergeCell ref="K6:K7"/>
    <mergeCell ref="I6:I7"/>
    <mergeCell ref="J6:J7"/>
    <mergeCell ref="U6:X6"/>
    <mergeCell ref="C3:AF4"/>
    <mergeCell ref="Q6:T6"/>
    <mergeCell ref="F6:F7"/>
    <mergeCell ref="C5:W5"/>
    <mergeCell ref="E6:E7"/>
    <mergeCell ref="C6:D7"/>
    <mergeCell ref="AC6:AF6"/>
    <mergeCell ref="C9:G9"/>
    <mergeCell ref="G6:G7"/>
    <mergeCell ref="L6:L7"/>
    <mergeCell ref="M6:P6"/>
    <mergeCell ref="H6:H7"/>
    <mergeCell ref="C24:G24"/>
    <mergeCell ref="C20:G20"/>
    <mergeCell ref="C37:G37"/>
    <mergeCell ref="C40:G40"/>
    <mergeCell ref="C34:G34"/>
  </mergeCells>
  <printOptions/>
  <pageMargins left="0.1968503937007874" right="0.07874015748031496" top="0.5905511811023623" bottom="0.5905511811023623" header="0.5118110236220472" footer="0.5118110236220472"/>
  <pageSetup horizontalDpi="600" verticalDpi="600" orientation="landscape" paperSize="9" scale="61" r:id="rId1"/>
  <rowBreaks count="4" manualBreakCount="4">
    <brk id="25" min="1" max="31" man="1"/>
    <brk id="32" min="1" max="31" man="1"/>
    <brk id="39" min="1" max="31" man="1"/>
    <brk id="4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Marszałkowski w Toruniu</dc:creator>
  <cp:keywords/>
  <dc:description/>
  <cp:lastModifiedBy>a.piórkowska</cp:lastModifiedBy>
  <cp:lastPrinted>2006-02-13T10:33:51Z</cp:lastPrinted>
  <dcterms:created xsi:type="dcterms:W3CDTF">2004-02-05T09:24:32Z</dcterms:created>
  <dcterms:modified xsi:type="dcterms:W3CDTF">2006-03-06T14:01:31Z</dcterms:modified>
  <cp:category/>
  <cp:version/>
  <cp:contentType/>
  <cp:contentStatus/>
</cp:coreProperties>
</file>